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9 BAU- UND WOHNUNGSWESEN\Zweitwohnungen\"/>
    </mc:Choice>
  </mc:AlternateContent>
  <workbookProtection lockStructure="1"/>
  <bookViews>
    <workbookView xWindow="14505" yWindow="-15" windowWidth="14310" windowHeight="14700"/>
  </bookViews>
  <sheets>
    <sheet name="2023 Q3" sheetId="24" r:id="rId1"/>
    <sheet name="2023 Q1" sheetId="26" r:id="rId2"/>
    <sheet name="Uebersetzungen" sheetId="25" state="hidden" r:id="rId3"/>
  </sheets>
  <definedNames>
    <definedName name="_xlnm._FilterDatabase" localSheetId="1" hidden="1">'2023 Q1'!$C$14:$I$115</definedName>
    <definedName name="_xlnm._FilterDatabase" localSheetId="0" hidden="1">'2023 Q3'!$C$14:$I$115</definedName>
    <definedName name="_xlnm.Print_Area" localSheetId="1">'2023 Q1'!$A$1:$I$137</definedName>
    <definedName name="_xlnm.Print_Area" localSheetId="0">'2023 Q3'!$A$1:$I$137</definedName>
  </definedNames>
  <calcPr calcId="162913"/>
</workbook>
</file>

<file path=xl/calcChain.xml><?xml version="1.0" encoding="utf-8"?>
<calcChain xmlns="http://schemas.openxmlformats.org/spreadsheetml/2006/main">
  <c r="A137" i="26" l="1"/>
  <c r="A136" i="26"/>
  <c r="B133" i="26"/>
  <c r="B132" i="26"/>
  <c r="A131" i="26"/>
  <c r="B129" i="26"/>
  <c r="B128" i="26"/>
  <c r="A127" i="26"/>
  <c r="B125" i="26"/>
  <c r="B124" i="26"/>
  <c r="B123" i="26"/>
  <c r="B122" i="26"/>
  <c r="B121" i="26"/>
  <c r="B120" i="26"/>
  <c r="B119" i="26"/>
  <c r="B118" i="26"/>
  <c r="A117" i="26"/>
  <c r="I14" i="26"/>
  <c r="H14" i="26"/>
  <c r="G14" i="26"/>
  <c r="F14" i="26"/>
  <c r="E14" i="26"/>
  <c r="D14" i="26"/>
  <c r="C14" i="26"/>
  <c r="B14" i="26"/>
  <c r="A14" i="26"/>
  <c r="A10" i="26"/>
  <c r="A9" i="26"/>
  <c r="A7" i="26"/>
  <c r="B133" i="24"/>
  <c r="B132" i="24"/>
  <c r="A131" i="24"/>
  <c r="B129" i="24"/>
  <c r="B128" i="24"/>
  <c r="A127" i="24"/>
  <c r="B125" i="24"/>
  <c r="B124" i="24"/>
  <c r="B123" i="24"/>
  <c r="B122" i="24"/>
  <c r="B121" i="24"/>
  <c r="B120" i="24"/>
  <c r="B119" i="24"/>
  <c r="B118" i="24"/>
  <c r="A117" i="24"/>
  <c r="I14" i="24"/>
  <c r="H14" i="24"/>
  <c r="G14" i="24"/>
  <c r="F14" i="24"/>
  <c r="E14" i="24"/>
  <c r="D14" i="24"/>
  <c r="C14" i="24"/>
  <c r="B14" i="24"/>
  <c r="A14" i="24"/>
  <c r="A136" i="24" l="1"/>
  <c r="A137" i="24"/>
  <c r="A10" i="24" l="1"/>
  <c r="A9" i="24"/>
  <c r="A7" i="24"/>
</calcChain>
</file>

<file path=xl/sharedStrings.xml><?xml version="1.0" encoding="utf-8"?>
<sst xmlns="http://schemas.openxmlformats.org/spreadsheetml/2006/main" count="334" uniqueCount="226">
  <si>
    <t>Vaz/Obervaz</t>
  </si>
  <si>
    <t>Lantsch/Lenz</t>
  </si>
  <si>
    <t>Brusio</t>
  </si>
  <si>
    <t>Poschiavo</t>
  </si>
  <si>
    <t>Falera</t>
  </si>
  <si>
    <t>Laax</t>
  </si>
  <si>
    <t>Sagogn</t>
  </si>
  <si>
    <t>Schluein</t>
  </si>
  <si>
    <t>Vals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</si>
  <si>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</si>
  <si>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</si>
  <si>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</si>
  <si>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</si>
  <si>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</si>
  <si>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</si>
  <si>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</si>
  <si>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</si>
  <si>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</si>
  <si>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</si>
  <si>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Avers</t>
  </si>
  <si>
    <t>Sufers</t>
  </si>
  <si>
    <t>Andeer</t>
  </si>
  <si>
    <t>Rongellen</t>
  </si>
  <si>
    <t>Zillis-Reischen</t>
  </si>
  <si>
    <t>Ferrera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</si>
  <si>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</si>
  <si>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</si>
  <si>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</si>
  <si>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</si>
  <si>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</si>
  <si>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</si>
  <si>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</si>
  <si>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</si>
  <si>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</si>
  <si>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</si>
  <si>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Bever</t>
  </si>
  <si>
    <t>Celerina/Schlarigna</t>
  </si>
  <si>
    <t>Madulain</t>
  </si>
  <si>
    <t>Pontresina</t>
  </si>
  <si>
    <t>Samedan</t>
  </si>
  <si>
    <t>S-chanf</t>
  </si>
  <si>
    <t>Silvaplana</t>
  </si>
  <si>
    <t>Zuoz</t>
  </si>
  <si>
    <t>Buseno</t>
  </si>
  <si>
    <t>Castaneda</t>
  </si>
  <si>
    <t>Rossa</t>
  </si>
  <si>
    <t>Santa Maria in Calanca</t>
  </si>
  <si>
    <t>Lostallo</t>
  </si>
  <si>
    <t>Mesocco</t>
  </si>
  <si>
    <t>Soazza</t>
  </si>
  <si>
    <t>Cama</t>
  </si>
  <si>
    <t>Grono</t>
  </si>
  <si>
    <t>San Vittore</t>
  </si>
  <si>
    <t>Val Müstair</t>
  </si>
  <si>
    <t>Davos</t>
  </si>
  <si>
    <t>Fideris</t>
  </si>
  <si>
    <t>Furna</t>
  </si>
  <si>
    <t>Jenaz</t>
  </si>
  <si>
    <t>Küblis</t>
  </si>
  <si>
    <t>Luzein</t>
  </si>
  <si>
    <t>Chur</t>
  </si>
  <si>
    <t>Churwalden</t>
  </si>
  <si>
    <t>Arosa</t>
  </si>
  <si>
    <t>Tschiertschen-Praden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</si>
  <si>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</si>
  <si>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</si>
  <si>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</si>
  <si>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</si>
  <si>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</si>
  <si>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</si>
  <si>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</si>
  <si>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</si>
  <si>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</si>
  <si>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</si>
  <si>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Breil/Brigels</t>
  </si>
  <si>
    <t>Disentis/Mustér</t>
  </si>
  <si>
    <t>Medel (Lucmagn)</t>
  </si>
  <si>
    <t>Sumvitg</t>
  </si>
  <si>
    <t>Tujetsch</t>
  </si>
  <si>
    <t>Trun</t>
  </si>
  <si>
    <t>Lumnezia</t>
  </si>
  <si>
    <t>Safiental</t>
  </si>
  <si>
    <t>Valsot</t>
  </si>
  <si>
    <t>Ilanz/Glion</t>
  </si>
  <si>
    <t>Albula/Alvra</t>
  </si>
  <si>
    <t>Domleschg</t>
  </si>
  <si>
    <t>Seewis im Prättigau</t>
  </si>
  <si>
    <t>Surses</t>
  </si>
  <si>
    <t>Conters im Prättigau</t>
  </si>
  <si>
    <t>Obersaxen Mundaun</t>
  </si>
  <si>
    <t>Bergün Filisur</t>
  </si>
  <si>
    <t>Rheinwald</t>
  </si>
  <si>
    <t>La Punt Chamues-ch</t>
  </si>
  <si>
    <t>Klosters</t>
  </si>
  <si>
    <t>Muntogna da Schons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</si>
  <si>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</si>
  <si>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</si>
  <si>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</si>
  <si>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</si>
  <si>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</si>
  <si>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</si>
  <si>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</si>
  <si>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</si>
  <si>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</si>
  <si>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</si>
  <si>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</si>
  <si>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</si>
  <si>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</si>
  <si>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</si>
  <si>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&lt;SpaltenTitel_1&gt;</t>
  </si>
  <si>
    <t>&lt;SpaltenTitel_2&gt;</t>
  </si>
  <si>
    <t>&lt;SpaltenTitel_3&gt;</t>
  </si>
  <si>
    <t>&lt;Quelle_1&gt;</t>
  </si>
  <si>
    <t>&lt;Aktualisierung&gt;</t>
  </si>
  <si>
    <t>&lt;Legende_1&gt;</t>
  </si>
  <si>
    <t>&lt;SpaltenTitel_1.1&gt;</t>
  </si>
  <si>
    <t>&lt;SpaltenTitel_2.1&gt;</t>
  </si>
  <si>
    <t>Wohnungsinventar und Zweitwohnungsanteil nach Gemeinden</t>
  </si>
  <si>
    <t>Gesamtzahl aller Wohnungen</t>
  </si>
  <si>
    <t>Anzahl Erstwohnungen</t>
  </si>
  <si>
    <t>Anzahl Erstwohnungen gleichgestellte Wohnungen</t>
  </si>
  <si>
    <t>Erstwohnungsanteil</t>
  </si>
  <si>
    <t>Zweitwohnungsanteil</t>
  </si>
  <si>
    <t>Verfahren</t>
  </si>
  <si>
    <t>Status</t>
  </si>
  <si>
    <t>&lt;SpaltenTitel_4&gt;</t>
  </si>
  <si>
    <t>&lt;SpaltenTitel_5&gt;</t>
  </si>
  <si>
    <t>&lt;SpaltenTitel_6&gt;</t>
  </si>
  <si>
    <t>&lt;SpaltenTitel_7&gt;</t>
  </si>
  <si>
    <t>Attributwerte Verfahren</t>
  </si>
  <si>
    <t>Ohne Verfahren. Der Zweitwohnungsanteil liegt weiterhin unter 20 %.</t>
  </si>
  <si>
    <t>Ohne Verfahren. Der Zweitwohnungsanteil liegt weiterhin über 20 %.</t>
  </si>
  <si>
    <t>In einem Verfahren. Da der Zweitwohnungsanteil gemäss Inventar neu unter 20 % liegt, wird er überprüft.</t>
  </si>
  <si>
    <t>In einem Verfahren. Da der Zweitwohnungsanteil gemäss Inventar neu über 20 % liegt, wird er überprüft.</t>
  </si>
  <si>
    <t>Verfahren abgeschlossen. Der Zweitwohnungsanteil wurde überprüft, er liegt unter 20 %.</t>
  </si>
  <si>
    <t>Verfahren abgeschlossen. Der Zweitwohnungsanteil wurde überprüft, er liegt über 20 %.</t>
  </si>
  <si>
    <t>Verfahren abgeschlossen. Überprüfter Zweitwohnungsanteil entspricht nicht dem Inventar, er liegt unter 20 %.</t>
  </si>
  <si>
    <t>Verfahren abgeschlossen. Überprüfter Zweitwohnungsanteil entspricht nicht dem Inventar, er liegt über 20 %.</t>
  </si>
  <si>
    <t>Attributwerte Status</t>
  </si>
  <si>
    <t>untersteht nicht den baurechtlichen Bestimmungen des ZWG</t>
  </si>
  <si>
    <t>untersteht den baurechtlichen Bestimmungen des ZWG</t>
  </si>
  <si>
    <t xml:space="preserve">Legende </t>
  </si>
  <si>
    <t xml:space="preserve">weiss (Verfahrenscodes 1, 4, 5, 7) </t>
  </si>
  <si>
    <t>blau (Verfahrenscodes 2, 3, 6, 8)</t>
  </si>
  <si>
    <t>&lt;Legende_2&gt;</t>
  </si>
  <si>
    <t>&lt;Legende_3&gt;</t>
  </si>
  <si>
    <t>&lt;Legende_4&gt;</t>
  </si>
  <si>
    <t>&lt;Legende_5&gt;</t>
  </si>
  <si>
    <t>&lt;Legende_6&gt;</t>
  </si>
  <si>
    <t>&lt;Legende_7&gt;</t>
  </si>
  <si>
    <t>&lt;Legende_8&gt;</t>
  </si>
  <si>
    <t>&lt;Legende_9&gt;</t>
  </si>
  <si>
    <t>&lt;Legende_10&gt;</t>
  </si>
  <si>
    <t>&lt;Legende_11&gt;</t>
  </si>
  <si>
    <t>&lt;Legende_12&gt;</t>
  </si>
  <si>
    <t>&lt;Legende_13&gt;</t>
  </si>
  <si>
    <t>&lt;Legende_14&gt;</t>
  </si>
  <si>
    <t>&lt;Legende_15&gt;</t>
  </si>
  <si>
    <t>Letztmals aktualisiert am: 19.03.2024</t>
  </si>
  <si>
    <t>Ultima actualisaziun: 19.03.2024</t>
  </si>
  <si>
    <t>Ulimo aggiornamento: 19.03.2024</t>
  </si>
  <si>
    <t>Quelle: ARE (Wohnungsinventar)</t>
  </si>
  <si>
    <t>(stadi communal 2024: 101 vischnancas)</t>
  </si>
  <si>
    <t>(stato dei comuni 2024: 101 comuni)</t>
  </si>
  <si>
    <t>&lt;SpaltenTitel_8&gt;</t>
  </si>
  <si>
    <t>&lt;SpaltenTitel_9&gt;</t>
  </si>
  <si>
    <t>BFS-Nummer</t>
  </si>
  <si>
    <t>Gemeinde</t>
  </si>
  <si>
    <t>Comune</t>
  </si>
  <si>
    <t>Numero delle abitazioni primarie</t>
  </si>
  <si>
    <t>Quota delle abitazioni primarie</t>
  </si>
  <si>
    <t>Quota di abitazioni secondarie</t>
  </si>
  <si>
    <t>Stato</t>
  </si>
  <si>
    <t>Senza procedura. La quota di abitazioni secondarie rimane inferiore al 20 %.</t>
  </si>
  <si>
    <t>Senza procedura. La quota di abitazioni secondarie rimane superiore al 20 %.</t>
  </si>
  <si>
    <t>In una procedura. La quota di abitazioni secondarie viene riesaminata poiché secondo l’inventario è ora inferiore al 20 %.</t>
  </si>
  <si>
    <t>In una procedura. La quota di abitazioni secondarie viene riesaminata poiché secondo l’inventario è ora superiore al 20 %.</t>
  </si>
  <si>
    <t>Procedura conclusa. La quota di abitazioni secondarie è stata riesaminata ed è inferiore al 20 %.</t>
  </si>
  <si>
    <t>Procedura conclusa. La quota di abitazioni secondarie è stata riesaminata ed è superiore al 20 %.</t>
  </si>
  <si>
    <t>Procedura conclusa. La quota di abitazioni secondarie riesaminata non corrisponde all’inventario ed è inferiore al 20 %.</t>
  </si>
  <si>
    <t>Procedura conclusa. La quota di abitazioni secondarie riesaminata non corrisponde all’inventario ed è superiore al 20 %.</t>
  </si>
  <si>
    <t>Procedura</t>
  </si>
  <si>
    <t>non soggetto alle disposizioni di diritto edilizio della LASec</t>
  </si>
  <si>
    <t>soggetto alle disposizioni di diritto edilizio della LASec</t>
  </si>
  <si>
    <t>bianco (codice di procedimento 1, 4, 5, 7)</t>
  </si>
  <si>
    <t>blu (codice di procedimento 2, 3, 6, 8)</t>
  </si>
  <si>
    <t>Legenda</t>
  </si>
  <si>
    <t>Valori degli attributi Procedura</t>
  </si>
  <si>
    <t>Valori degli attributi Stato</t>
  </si>
  <si>
    <t>Quota d'abitaziuns secundaras</t>
  </si>
  <si>
    <t>Quota d'abitaziuns primarias</t>
  </si>
  <si>
    <t>Dumber d'abitaziuns equivalentas a las abitaziuns primarias</t>
  </si>
  <si>
    <t>Dumber d'abitaziuns primarias</t>
  </si>
  <si>
    <t>Dumber total da tut las abitaziuns</t>
  </si>
  <si>
    <t>Vischnanca</t>
  </si>
  <si>
    <t>Dumber-UST</t>
  </si>
  <si>
    <t>Numero-UST</t>
  </si>
  <si>
    <t>Inventari d' abitaziuns e la quota d' abitaziuns secundaras tenor las vischnancas</t>
  </si>
  <si>
    <t>Inventario delle abitazioni e quota delle abitazioni secondarie per comune</t>
  </si>
  <si>
    <t>(Gemeindestand 2024: 101 Gemeinden)</t>
  </si>
  <si>
    <t>Numero totale di tutte le abitazioni</t>
  </si>
  <si>
    <t>Numero delle abitazioni equivalenti alle abitazioni primarie</t>
  </si>
  <si>
    <t>Senza procedura. La quota d'abitaziuns secundaras è vinavant sut 20%.</t>
  </si>
  <si>
    <t>Senza procedura. La quota d'abitaziuns secundaras munta vinavant a passa 20%.</t>
  </si>
  <si>
    <t>En ina procedura. Cun quai che la part d'abitaziuns secundaras è tenor l'inventari da nov sut 20 %, vegn ella examinada.</t>
  </si>
  <si>
    <t>En ina procedura. Cun quai che la part d'abitaziuns secundaras è tenor l'inventari da nov sur 20%, vegn ella examinada.</t>
  </si>
  <si>
    <t>La procedura è terminada. La part d'abitaziuns secundaras è vegnida examinada, ella sa chatta sut 20%.</t>
  </si>
  <si>
    <t>La procedura è terminada. La quota d'abitaziuns secundaras è vegnida examinada, ella importa passa 20%.</t>
  </si>
  <si>
    <t>La procedura è terminada. La quota d' abitaziuns secundaras examinada na correspunda betg a l' inventari, ella sa chatta sut 20%.</t>
  </si>
  <si>
    <t>La procedura è terminada. La quota d' abitaziuns secundaras examinada na correspunda betg a l' inventari, ella importa passa 20%.</t>
  </si>
  <si>
    <t>na suttastat betg a las disposiziuns dal dretg da construcziun da la LPA</t>
  </si>
  <si>
    <t>suttastat a las disposiziuns dal dretg da construcziun da la LPA</t>
  </si>
  <si>
    <t xml:space="preserve">alv (codes da procedura 1, 4, 5, 7) </t>
  </si>
  <si>
    <t>blau (codex da procedura 2, 3, 6, 8)</t>
  </si>
  <si>
    <t>Valurs d'attribut Status</t>
  </si>
  <si>
    <t>Valurs d'attribut Procdura</t>
  </si>
  <si>
    <t>Fonte: ARE (Inventario delle abitazioni)</t>
  </si>
  <si>
    <t>Funtauna: ARE (Inventari d'abitaziuns)</t>
  </si>
  <si>
    <t>2023 Q3</t>
  </si>
  <si>
    <t>Schmitten (GR)</t>
  </si>
  <si>
    <t>St. Moritz</t>
  </si>
  <si>
    <t>Sils im Engadin/Segl</t>
  </si>
  <si>
    <t>Bregaglia</t>
  </si>
  <si>
    <t>Roveredo (GR)</t>
  </si>
  <si>
    <t>Calanca</t>
  </si>
  <si>
    <t>2023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</si>
</sst>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8"/>
      <color rgb="FF000000"/>
      <name val="Segoe UI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ECE1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50">
    <xf numFmtId="0" fontId="0" fillId="0" borderId="0" xfId="0"/>
    <xf numFmtId="0" fontId="2" fillId="2" borderId="0" xfId="0" applyFont="1" applyFill="1"/>
    <xf numFmtId="0" fontId="2" fillId="2" borderId="0" xfId="2" applyFont="1" applyFill="1"/>
    <xf numFmtId="0" fontId="2" fillId="2" borderId="0" xfId="2" applyFont="1" applyFill="1" applyBorder="1"/>
    <xf numFmtId="0" fontId="5" fillId="2" borderId="0" xfId="2" applyFont="1" applyFill="1" applyBorder="1"/>
    <xf numFmtId="0" fontId="8" fillId="2" borderId="0" xfId="2" applyFont="1" applyFill="1" applyAlignment="1" applyProtection="1">
      <alignment horizontal="left"/>
      <protection locked="0"/>
    </xf>
    <xf numFmtId="0" fontId="2" fillId="2" borderId="0" xfId="2" applyFill="1"/>
    <xf numFmtId="1" fontId="2" fillId="2" borderId="0" xfId="2" applyNumberFormat="1" applyFont="1" applyFill="1" applyBorder="1"/>
    <xf numFmtId="0" fontId="1" fillId="2" borderId="0" xfId="2" applyFont="1" applyFill="1" applyBorder="1" applyAlignment="1">
      <alignment vertical="center"/>
    </xf>
    <xf numFmtId="0" fontId="4" fillId="2" borderId="0" xfId="2" applyFont="1" applyFill="1" applyBorder="1" applyAlignment="1">
      <alignment horizontal="left" vertical="top" wrapText="1"/>
    </xf>
    <xf numFmtId="0" fontId="4" fillId="2" borderId="0" xfId="0" applyFont="1" applyFill="1"/>
    <xf numFmtId="0" fontId="10" fillId="3" borderId="0" xfId="0" applyFont="1" applyFill="1" applyBorder="1" applyAlignment="1">
      <alignment horizontal="left" vertical="top" wrapText="1"/>
    </xf>
    <xf numFmtId="0" fontId="6" fillId="4" borderId="0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11" fillId="4" borderId="0" xfId="0" applyFont="1" applyFill="1" applyBorder="1" applyAlignment="1">
      <alignment horizontal="left" vertical="top" wrapText="1"/>
    </xf>
    <xf numFmtId="0" fontId="6" fillId="4" borderId="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7" fillId="4" borderId="0" xfId="0" applyFont="1" applyFill="1" applyBorder="1" applyAlignment="1">
      <alignment horizontal="left" vertical="top" wrapText="1"/>
    </xf>
    <xf numFmtId="0" fontId="6" fillId="5" borderId="0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top" wrapText="1"/>
    </xf>
    <xf numFmtId="0" fontId="2" fillId="2" borderId="0" xfId="2" applyFont="1" applyFill="1" applyAlignment="1" applyProtection="1">
      <alignment horizontal="left"/>
      <protection locked="0"/>
    </xf>
    <xf numFmtId="0" fontId="3" fillId="4" borderId="0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 vertical="top" wrapText="1"/>
    </xf>
    <xf numFmtId="0" fontId="2" fillId="2" borderId="0" xfId="2" applyFont="1" applyFill="1" applyBorder="1" applyAlignment="1">
      <alignment wrapText="1"/>
    </xf>
    <xf numFmtId="0" fontId="4" fillId="2" borderId="0" xfId="2" applyFont="1" applyFill="1" applyBorder="1" applyAlignment="1">
      <alignment horizontal="left" vertical="top" wrapText="1"/>
    </xf>
    <xf numFmtId="0" fontId="4" fillId="2" borderId="0" xfId="2" applyFont="1" applyFill="1" applyBorder="1" applyAlignment="1">
      <alignment horizontal="left" vertical="top" wrapText="1"/>
    </xf>
    <xf numFmtId="0" fontId="3" fillId="0" borderId="0" xfId="1" applyFont="1"/>
    <xf numFmtId="0" fontId="0" fillId="2" borderId="0" xfId="0" applyFill="1"/>
    <xf numFmtId="0" fontId="3" fillId="0" borderId="0" xfId="1" applyFont="1" applyFill="1"/>
    <xf numFmtId="0" fontId="6" fillId="0" borderId="0" xfId="1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6" fillId="0" borderId="0" xfId="1" applyFill="1"/>
    <xf numFmtId="0" fontId="3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12" fillId="6" borderId="7" xfId="2" applyFont="1" applyFill="1" applyBorder="1" applyAlignment="1">
      <alignment horizontal="center" vertical="center" wrapText="1"/>
    </xf>
    <xf numFmtId="0" fontId="12" fillId="6" borderId="8" xfId="2" applyFont="1" applyFill="1" applyBorder="1" applyAlignment="1">
      <alignment horizontal="center" vertical="center" wrapText="1"/>
    </xf>
    <xf numFmtId="0" fontId="12" fillId="6" borderId="9" xfId="2" applyFont="1" applyFill="1" applyBorder="1" applyAlignment="1">
      <alignment horizontal="center" vertical="center" wrapText="1"/>
    </xf>
    <xf numFmtId="14" fontId="3" fillId="6" borderId="10" xfId="2" applyNumberFormat="1" applyFont="1" applyFill="1" applyBorder="1" applyAlignment="1">
      <alignment horizontal="center" vertical="center" wrapText="1"/>
    </xf>
    <xf numFmtId="14" fontId="3" fillId="6" borderId="11" xfId="2" applyNumberFormat="1" applyFont="1" applyFill="1" applyBorder="1" applyAlignment="1">
      <alignment horizontal="center" vertical="center" wrapText="1"/>
    </xf>
    <xf numFmtId="0" fontId="0" fillId="2" borderId="12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13" xfId="0" applyFill="1" applyBorder="1"/>
    <xf numFmtId="0" fontId="0" fillId="2" borderId="3" xfId="0" applyFill="1" applyBorder="1"/>
    <xf numFmtId="0" fontId="0" fillId="2" borderId="4" xfId="0" applyFill="1" applyBorder="1"/>
    <xf numFmtId="14" fontId="3" fillId="6" borderId="7" xfId="2" applyNumberFormat="1" applyFont="1" applyFill="1" applyBorder="1" applyAlignment="1">
      <alignment horizontal="center" vertical="center" wrapText="1"/>
    </xf>
    <xf numFmtId="0" fontId="3" fillId="6" borderId="14" xfId="2" applyFont="1" applyFill="1" applyBorder="1" applyAlignment="1">
      <alignment horizontal="center" vertical="center" wrapText="1"/>
    </xf>
  </cellXfs>
  <cellStyles count="3">
    <cellStyle name="Standard" xfId="0" builtinId="0"/>
    <cellStyle name="Standard 2" xfId="1"/>
    <cellStyle name="Standard 3" xfId="2"/>
  </cellStyles>
  <dxfs count="0"/>
  <tableStyles count="0" defaultTableStyle="TableStyleMedium9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444500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3</xdr:col>
      <xdr:colOff>476250</xdr:colOff>
      <xdr:row>0</xdr:row>
      <xdr:rowOff>19050</xdr:rowOff>
    </xdr:from>
    <xdr:to>
      <xdr:col>4</xdr:col>
      <xdr:colOff>1396050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00625" y="19050"/>
          <a:ext cx="2520000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69" name="Option Button 1" hidden="1">
                <a:extLst>
                  <a:ext uri="{63B3BB69-23CF-44E3-9099-C40C66FF867C}">
                    <a14:compatExt spid="_x0000_s7169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3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70" name="Option Button 2" hidden="1">
                <a:extLst>
                  <a:ext uri="{63B3BB69-23CF-44E3-9099-C40C66FF867C}">
                    <a14:compatExt spid="_x0000_s7170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71" name="Option Button 3" hidden="1">
                <a:extLst>
                  <a:ext uri="{63B3BB69-23CF-44E3-9099-C40C66FF867C}">
                    <a14:compatExt spid="_x0000_s7171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3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444500</xdr:colOff>
      <xdr:row>5</xdr:row>
      <xdr:rowOff>23252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3</xdr:col>
      <xdr:colOff>476250</xdr:colOff>
      <xdr:row>0</xdr:row>
      <xdr:rowOff>19050</xdr:rowOff>
    </xdr:from>
    <xdr:to>
      <xdr:col>4</xdr:col>
      <xdr:colOff>1396050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00625" y="19050"/>
          <a:ext cx="2520000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217" name="Option Button 1" hidden="1">
                <a:extLst>
                  <a:ext uri="{63B3BB69-23CF-44E3-9099-C40C66FF867C}">
                    <a14:compatExt spid="_x0000_s9217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3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218" name="Option Button 2" hidden="1">
                <a:extLst>
                  <a:ext uri="{63B3BB69-23CF-44E3-9099-C40C66FF867C}">
                    <a14:compatExt spid="_x0000_s9218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219" name="Option Button 3" hidden="1">
                <a:extLst>
                  <a:ext uri="{63B3BB69-23CF-44E3-9099-C40C66FF867C}">
                    <a14:compatExt spid="_x0000_s9219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3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37"/>
  <sheetViews>
    <sheetView tabSelected="1" zoomScaleNormal="100" workbookViewId="0"/>
  </sheetViews>
  <sheetFormatPr baseColWidth="10" defaultColWidth="9.140625" defaultRowHeight="12.75" x14ac:dyDescent="0.2"/>
  <cols>
    <col min="1" max="1" width="14.140625" style="2" customWidth="1"/>
    <col min="2" max="2" width="29.7109375" style="2" customWidth="1"/>
    <col min="3" max="9" width="24" style="2" customWidth="1"/>
    <col min="10" max="11" width="11.42578125" style="2" customWidth="1"/>
    <col min="12" max="16384" width="9.140625" style="2"/>
  </cols>
  <sheetData>
    <row r="1" spans="1:12" s="1" customFormat="1" x14ac:dyDescent="0.2"/>
    <row r="2" spans="1:12" s="1" customFormat="1" ht="15.75" x14ac:dyDescent="0.25">
      <c r="C2" s="10"/>
      <c r="D2" s="10"/>
      <c r="E2" s="10"/>
      <c r="F2" s="10"/>
    </row>
    <row r="3" spans="1:12" s="1" customFormat="1" ht="15.75" x14ac:dyDescent="0.25">
      <c r="C3" s="10"/>
      <c r="D3" s="10"/>
      <c r="E3" s="10"/>
      <c r="F3" s="10"/>
    </row>
    <row r="4" spans="1:12" s="1" customFormat="1" ht="15.75" x14ac:dyDescent="0.25">
      <c r="C4" s="10"/>
      <c r="D4" s="10"/>
      <c r="E4" s="10"/>
      <c r="F4" s="10"/>
    </row>
    <row r="5" spans="1:12" s="1" customFormat="1" x14ac:dyDescent="0.2"/>
    <row r="6" spans="1:12" s="1" customFormat="1" x14ac:dyDescent="0.2"/>
    <row r="7" spans="1:12" s="3" customFormat="1" ht="15.75" x14ac:dyDescent="0.2">
      <c r="A7" s="27" t="str">
        <f>VLOOKUP("&lt;Fachbereich&gt;",Uebersetzungen!$B$3:$E$36,Uebersetzungen!$B$2+1,FALSE)</f>
        <v>Daten &amp; Statistik</v>
      </c>
      <c r="B7" s="27"/>
      <c r="C7" s="27"/>
      <c r="D7" s="26"/>
      <c r="E7" s="26"/>
      <c r="F7" s="26"/>
      <c r="G7" s="4"/>
      <c r="H7" s="4"/>
      <c r="I7" s="4"/>
      <c r="J7" s="4"/>
      <c r="K7" s="4"/>
    </row>
    <row r="8" spans="1:12" s="3" customFormat="1" ht="15.75" x14ac:dyDescent="0.2">
      <c r="A8" s="9"/>
      <c r="B8" s="26"/>
      <c r="C8" s="9"/>
      <c r="D8" s="26"/>
      <c r="E8" s="26"/>
      <c r="F8" s="26"/>
      <c r="G8" s="4"/>
      <c r="H8" s="4"/>
      <c r="I8" s="4"/>
      <c r="J8" s="4"/>
      <c r="K8" s="4"/>
    </row>
    <row r="9" spans="1:12" s="6" customFormat="1" ht="18" x14ac:dyDescent="0.25">
      <c r="A9" s="5" t="str">
        <f>VLOOKUP("&lt;Titel&gt;",Uebersetzungen!$B$3:$E$36,Uebersetzungen!$B$2+1,FALSE)</f>
        <v>Wohnungsinventar und Zweitwohnungsanteil nach Gemeinden</v>
      </c>
      <c r="B9" s="5"/>
    </row>
    <row r="10" spans="1:12" s="3" customFormat="1" x14ac:dyDescent="0.2">
      <c r="A10" s="22" t="str">
        <f>VLOOKUP("&lt;UTitel&gt;",Uebersetzungen!$B$3:$E$36,Uebersetzungen!$B$2+1,FALSE)</f>
        <v>(Gemeindestand 2024: 101 Gemeinden)</v>
      </c>
      <c r="B10" s="22"/>
      <c r="G10" s="7"/>
      <c r="H10" s="7"/>
      <c r="I10" s="7"/>
      <c r="J10" s="7"/>
    </row>
    <row r="11" spans="1:12" s="3" customFormat="1" x14ac:dyDescent="0.2">
      <c r="G11" s="7"/>
      <c r="H11" s="7"/>
      <c r="I11" s="7"/>
      <c r="J11" s="7"/>
    </row>
    <row r="12" spans="1:12" s="3" customFormat="1" ht="13.5" thickBot="1" x14ac:dyDescent="0.25">
      <c r="G12" s="7"/>
      <c r="H12" s="7"/>
      <c r="I12" s="7"/>
      <c r="J12" s="7"/>
    </row>
    <row r="13" spans="1:12" s="25" customFormat="1" ht="32.25" customHeight="1" thickBot="1" x14ac:dyDescent="0.25">
      <c r="C13" s="37" t="s">
        <v>218</v>
      </c>
      <c r="D13" s="38"/>
      <c r="E13" s="38"/>
      <c r="F13" s="38"/>
      <c r="G13" s="38"/>
      <c r="H13" s="38"/>
      <c r="I13" s="39"/>
    </row>
    <row r="14" spans="1:12" s="8" customFormat="1" ht="43.5" customHeight="1" thickBot="1" x14ac:dyDescent="0.25">
      <c r="A14" s="35" t="str">
        <f>VLOOKUP("&lt;SpaltenTitel_1&gt;",Uebersetzungen!$B$3:$E$36,Uebersetzungen!$B$2+1,FALSE)</f>
        <v>BFS-Nummer</v>
      </c>
      <c r="B14" s="36" t="str">
        <f>VLOOKUP("&lt;SpaltenTitel_2&gt;",Uebersetzungen!$B$3:$E$36,Uebersetzungen!$B$2+1,FALSE)</f>
        <v>Gemeinde</v>
      </c>
      <c r="C14" s="48" t="str">
        <f>VLOOKUP("&lt;SpaltenTitel_3&gt;",Uebersetzungen!$B$3:$E$36,Uebersetzungen!$B$2+1,FALSE)</f>
        <v>Gesamtzahl aller Wohnungen</v>
      </c>
      <c r="D14" s="40" t="str">
        <f>VLOOKUP("&lt;SpaltenTitel_4&gt;",Uebersetzungen!$B$3:$E$36,Uebersetzungen!$B$2+1,FALSE)</f>
        <v>Anzahl Erstwohnungen</v>
      </c>
      <c r="E14" s="40" t="str">
        <f>VLOOKUP("&lt;SpaltenTitel_5&gt;",Uebersetzungen!$B$3:$E$36,Uebersetzungen!$B$2+1,FALSE)</f>
        <v>Anzahl Erstwohnungen gleichgestellte Wohnungen</v>
      </c>
      <c r="F14" s="41" t="str">
        <f>VLOOKUP("&lt;SpaltenTitel_6&gt;",Uebersetzungen!$B$3:$E$36,Uebersetzungen!$B$2+1,FALSE)</f>
        <v>Erstwohnungsanteil</v>
      </c>
      <c r="G14" s="40" t="str">
        <f>VLOOKUP("&lt;SpaltenTitel_7&gt;",Uebersetzungen!$B$3:$E$36,Uebersetzungen!$B$2+1,FALSE)</f>
        <v>Zweitwohnungsanteil</v>
      </c>
      <c r="H14" s="40" t="str">
        <f>VLOOKUP("&lt;SpaltenTitel_8&gt;",Uebersetzungen!$B$3:$E$36,Uebersetzungen!$B$2+1,FALSE)</f>
        <v>Verfahren</v>
      </c>
      <c r="I14" s="49" t="str">
        <f>VLOOKUP("&lt;SpaltenTitel_9&gt;",Uebersetzungen!$B$3:$E$36,Uebersetzungen!$B$2+1,FALSE)</f>
        <v>Status</v>
      </c>
    </row>
    <row r="15" spans="1:12" s="8" customFormat="1" ht="14.25" customHeight="1" x14ac:dyDescent="0.2">
      <c r="A15" s="42">
        <v>3506</v>
      </c>
      <c r="B15" s="43" t="s">
        <v>0</v>
      </c>
      <c r="C15" s="43">
        <v>5716</v>
      </c>
      <c r="D15" s="43">
        <v>1309</v>
      </c>
      <c r="E15" s="43">
        <v>0</v>
      </c>
      <c r="F15" s="43">
        <v>22.9</v>
      </c>
      <c r="G15" s="43">
        <v>77.099999999999994</v>
      </c>
      <c r="H15" s="43">
        <v>2</v>
      </c>
      <c r="I15" s="44">
        <v>1</v>
      </c>
      <c r="J15" s="3"/>
      <c r="K15" s="3"/>
      <c r="L15" s="3"/>
    </row>
    <row r="16" spans="1:12" s="8" customFormat="1" ht="14.25" customHeight="1" x14ac:dyDescent="0.2">
      <c r="A16" s="42">
        <v>3513</v>
      </c>
      <c r="B16" s="43" t="s">
        <v>1</v>
      </c>
      <c r="C16" s="43">
        <v>998</v>
      </c>
      <c r="D16" s="43">
        <v>265</v>
      </c>
      <c r="E16" s="43">
        <v>0</v>
      </c>
      <c r="F16" s="43">
        <v>26.55</v>
      </c>
      <c r="G16" s="43">
        <v>73.45</v>
      </c>
      <c r="H16" s="43">
        <v>2</v>
      </c>
      <c r="I16" s="44">
        <v>1</v>
      </c>
      <c r="J16" s="3"/>
      <c r="K16" s="3"/>
      <c r="L16" s="3"/>
    </row>
    <row r="17" spans="1:12" s="8" customFormat="1" ht="14.25" customHeight="1" x14ac:dyDescent="0.2">
      <c r="A17" s="42">
        <v>3514</v>
      </c>
      <c r="B17" s="43" t="s">
        <v>219</v>
      </c>
      <c r="C17" s="43">
        <v>273</v>
      </c>
      <c r="D17" s="43">
        <v>109</v>
      </c>
      <c r="E17" s="43">
        <v>0</v>
      </c>
      <c r="F17" s="43">
        <v>39.93</v>
      </c>
      <c r="G17" s="43">
        <v>60.07</v>
      </c>
      <c r="H17" s="43">
        <v>2</v>
      </c>
      <c r="I17" s="44">
        <v>1</v>
      </c>
      <c r="J17" s="3"/>
      <c r="K17" s="3"/>
      <c r="L17" s="3"/>
    </row>
    <row r="18" spans="1:12" s="8" customFormat="1" ht="14.25" customHeight="1" x14ac:dyDescent="0.2">
      <c r="A18" s="42">
        <v>3542</v>
      </c>
      <c r="B18" s="43" t="s">
        <v>84</v>
      </c>
      <c r="C18" s="43">
        <v>1499</v>
      </c>
      <c r="D18" s="43">
        <v>622</v>
      </c>
      <c r="E18" s="43">
        <v>0</v>
      </c>
      <c r="F18" s="43">
        <v>41.49</v>
      </c>
      <c r="G18" s="43">
        <v>58.51</v>
      </c>
      <c r="H18" s="43">
        <v>2</v>
      </c>
      <c r="I18" s="44">
        <v>1</v>
      </c>
      <c r="J18" s="3"/>
      <c r="K18" s="3"/>
      <c r="L18" s="3"/>
    </row>
    <row r="19" spans="1:12" s="8" customFormat="1" ht="14.25" customHeight="1" x14ac:dyDescent="0.2">
      <c r="A19" s="42">
        <v>3543</v>
      </c>
      <c r="B19" s="43" t="s">
        <v>87</v>
      </c>
      <c r="C19" s="43">
        <v>4672</v>
      </c>
      <c r="D19" s="43">
        <v>1151</v>
      </c>
      <c r="E19" s="43">
        <v>8</v>
      </c>
      <c r="F19" s="43">
        <v>24.81</v>
      </c>
      <c r="G19" s="43">
        <v>75.19</v>
      </c>
      <c r="H19" s="43">
        <v>2</v>
      </c>
      <c r="I19" s="44">
        <v>1</v>
      </c>
      <c r="J19" s="3"/>
      <c r="K19" s="3"/>
      <c r="L19" s="3"/>
    </row>
    <row r="20" spans="1:12" s="8" customFormat="1" ht="14.25" customHeight="1" x14ac:dyDescent="0.2">
      <c r="A20" s="42">
        <v>3544</v>
      </c>
      <c r="B20" s="43" t="s">
        <v>90</v>
      </c>
      <c r="C20" s="43">
        <v>1388</v>
      </c>
      <c r="D20" s="43">
        <v>413</v>
      </c>
      <c r="E20" s="43">
        <v>0</v>
      </c>
      <c r="F20" s="43">
        <v>29.76</v>
      </c>
      <c r="G20" s="43">
        <v>70.239999999999995</v>
      </c>
      <c r="H20" s="43">
        <v>2</v>
      </c>
      <c r="I20" s="44">
        <v>1</v>
      </c>
      <c r="J20" s="3"/>
      <c r="K20" s="3"/>
      <c r="L20" s="3"/>
    </row>
    <row r="21" spans="1:12" s="8" customFormat="1" ht="14.25" customHeight="1" x14ac:dyDescent="0.2">
      <c r="A21" s="42">
        <v>3551</v>
      </c>
      <c r="B21" s="43" t="s">
        <v>2</v>
      </c>
      <c r="C21" s="43">
        <v>827</v>
      </c>
      <c r="D21" s="43">
        <v>478</v>
      </c>
      <c r="E21" s="43">
        <v>4</v>
      </c>
      <c r="F21" s="43">
        <v>58.28</v>
      </c>
      <c r="G21" s="43">
        <v>41.72</v>
      </c>
      <c r="H21" s="43">
        <v>2</v>
      </c>
      <c r="I21" s="44">
        <v>1</v>
      </c>
      <c r="J21" s="3"/>
      <c r="K21" s="3"/>
      <c r="L21" s="3"/>
    </row>
    <row r="22" spans="1:12" s="8" customFormat="1" ht="14.25" customHeight="1" x14ac:dyDescent="0.2">
      <c r="A22" s="42">
        <v>3561</v>
      </c>
      <c r="B22" s="43" t="s">
        <v>3</v>
      </c>
      <c r="C22" s="43">
        <v>2679</v>
      </c>
      <c r="D22" s="43">
        <v>1482</v>
      </c>
      <c r="E22" s="43">
        <v>0</v>
      </c>
      <c r="F22" s="43">
        <v>55.32</v>
      </c>
      <c r="G22" s="43">
        <v>44.68</v>
      </c>
      <c r="H22" s="43">
        <v>2</v>
      </c>
      <c r="I22" s="44">
        <v>1</v>
      </c>
      <c r="J22" s="3"/>
      <c r="K22" s="3"/>
      <c r="L22" s="3"/>
    </row>
    <row r="23" spans="1:12" s="8" customFormat="1" ht="14.25" customHeight="1" x14ac:dyDescent="0.2">
      <c r="A23" s="42">
        <v>3572</v>
      </c>
      <c r="B23" s="43" t="s">
        <v>4</v>
      </c>
      <c r="C23" s="43">
        <v>1360</v>
      </c>
      <c r="D23" s="43">
        <v>286</v>
      </c>
      <c r="E23" s="43">
        <v>0</v>
      </c>
      <c r="F23" s="43">
        <v>21.03</v>
      </c>
      <c r="G23" s="43">
        <v>78.97</v>
      </c>
      <c r="H23" s="43">
        <v>2</v>
      </c>
      <c r="I23" s="44">
        <v>1</v>
      </c>
      <c r="J23" s="3"/>
      <c r="K23" s="3"/>
      <c r="L23" s="3"/>
    </row>
    <row r="24" spans="1:12" s="8" customFormat="1" ht="14.25" customHeight="1" x14ac:dyDescent="0.2">
      <c r="A24" s="42">
        <v>3575</v>
      </c>
      <c r="B24" s="43" t="s">
        <v>5</v>
      </c>
      <c r="C24" s="43">
        <v>4143</v>
      </c>
      <c r="D24" s="43">
        <v>1123</v>
      </c>
      <c r="E24" s="43">
        <v>1</v>
      </c>
      <c r="F24" s="43">
        <v>27.13</v>
      </c>
      <c r="G24" s="43">
        <v>72.87</v>
      </c>
      <c r="H24" s="43">
        <v>2</v>
      </c>
      <c r="I24" s="44">
        <v>1</v>
      </c>
      <c r="J24" s="3"/>
      <c r="K24" s="3"/>
      <c r="L24" s="3"/>
    </row>
    <row r="25" spans="1:12" s="8" customFormat="1" ht="14.25" customHeight="1" x14ac:dyDescent="0.2">
      <c r="A25" s="42">
        <v>3581</v>
      </c>
      <c r="B25" s="43" t="s">
        <v>6</v>
      </c>
      <c r="C25" s="43">
        <v>777</v>
      </c>
      <c r="D25" s="43">
        <v>339</v>
      </c>
      <c r="E25" s="43">
        <v>0</v>
      </c>
      <c r="F25" s="43">
        <v>43.63</v>
      </c>
      <c r="G25" s="43">
        <v>56.37</v>
      </c>
      <c r="H25" s="43">
        <v>2</v>
      </c>
      <c r="I25" s="44">
        <v>1</v>
      </c>
      <c r="J25" s="3"/>
      <c r="K25" s="3"/>
      <c r="L25" s="3"/>
    </row>
    <row r="26" spans="1:12" s="8" customFormat="1" ht="14.25" customHeight="1" x14ac:dyDescent="0.2">
      <c r="A26" s="42">
        <v>3582</v>
      </c>
      <c r="B26" s="43" t="s">
        <v>7</v>
      </c>
      <c r="C26" s="43">
        <v>571</v>
      </c>
      <c r="D26" s="43">
        <v>302</v>
      </c>
      <c r="E26" s="43">
        <v>0</v>
      </c>
      <c r="F26" s="43">
        <v>52.89</v>
      </c>
      <c r="G26" s="43">
        <v>47.11</v>
      </c>
      <c r="H26" s="43">
        <v>2</v>
      </c>
      <c r="I26" s="44">
        <v>1</v>
      </c>
      <c r="J26" s="3"/>
      <c r="K26" s="3"/>
      <c r="L26" s="3"/>
    </row>
    <row r="27" spans="1:12" s="8" customFormat="1" ht="14.25" customHeight="1" x14ac:dyDescent="0.2">
      <c r="A27" s="42">
        <v>3603</v>
      </c>
      <c r="B27" s="43" t="s">
        <v>8</v>
      </c>
      <c r="C27" s="43">
        <v>1060</v>
      </c>
      <c r="D27" s="43">
        <v>518</v>
      </c>
      <c r="E27" s="43">
        <v>0</v>
      </c>
      <c r="F27" s="43">
        <v>48.87</v>
      </c>
      <c r="G27" s="43">
        <v>51.13</v>
      </c>
      <c r="H27" s="43">
        <v>2</v>
      </c>
      <c r="I27" s="44">
        <v>1</v>
      </c>
      <c r="J27" s="3"/>
      <c r="K27" s="3"/>
      <c r="L27" s="3"/>
    </row>
    <row r="28" spans="1:12" s="8" customFormat="1" ht="14.25" customHeight="1" x14ac:dyDescent="0.2">
      <c r="A28" s="42">
        <v>3618</v>
      </c>
      <c r="B28" s="43" t="s">
        <v>80</v>
      </c>
      <c r="C28" s="43">
        <v>2546</v>
      </c>
      <c r="D28" s="43">
        <v>944</v>
      </c>
      <c r="E28" s="43">
        <v>0</v>
      </c>
      <c r="F28" s="43">
        <v>37.08</v>
      </c>
      <c r="G28" s="43">
        <v>62.92</v>
      </c>
      <c r="H28" s="43">
        <v>2</v>
      </c>
      <c r="I28" s="44">
        <v>1</v>
      </c>
      <c r="J28" s="3"/>
      <c r="K28" s="3"/>
      <c r="L28" s="3"/>
    </row>
    <row r="29" spans="1:12" s="8" customFormat="1" ht="14.25" customHeight="1" x14ac:dyDescent="0.2">
      <c r="A29" s="42">
        <v>3619</v>
      </c>
      <c r="B29" s="43" t="s">
        <v>83</v>
      </c>
      <c r="C29" s="43">
        <v>3499</v>
      </c>
      <c r="D29" s="43">
        <v>2282</v>
      </c>
      <c r="E29" s="43">
        <v>3</v>
      </c>
      <c r="F29" s="43">
        <v>65.3</v>
      </c>
      <c r="G29" s="43">
        <v>34.700000000000003</v>
      </c>
      <c r="H29" s="43">
        <v>2</v>
      </c>
      <c r="I29" s="44">
        <v>1</v>
      </c>
      <c r="J29" s="3"/>
      <c r="K29" s="3"/>
      <c r="L29" s="3"/>
    </row>
    <row r="30" spans="1:12" s="8" customFormat="1" ht="14.25" customHeight="1" x14ac:dyDescent="0.2">
      <c r="A30" s="42">
        <v>3633</v>
      </c>
      <c r="B30" s="43" t="s">
        <v>9</v>
      </c>
      <c r="C30" s="43">
        <v>192</v>
      </c>
      <c r="D30" s="43">
        <v>169</v>
      </c>
      <c r="E30" s="43">
        <v>9</v>
      </c>
      <c r="F30" s="43">
        <v>92.71</v>
      </c>
      <c r="G30" s="43">
        <v>7.29</v>
      </c>
      <c r="H30" s="43">
        <v>1</v>
      </c>
      <c r="I30" s="44">
        <v>0</v>
      </c>
      <c r="J30" s="3"/>
      <c r="K30" s="3"/>
      <c r="L30" s="3"/>
    </row>
    <row r="31" spans="1:12" s="8" customFormat="1" ht="14.25" customHeight="1" x14ac:dyDescent="0.2">
      <c r="A31" s="42">
        <v>3637</v>
      </c>
      <c r="B31" s="43" t="s">
        <v>10</v>
      </c>
      <c r="C31" s="43">
        <v>163</v>
      </c>
      <c r="D31" s="43">
        <v>131</v>
      </c>
      <c r="E31" s="43">
        <v>7</v>
      </c>
      <c r="F31" s="43">
        <v>84.66</v>
      </c>
      <c r="G31" s="43">
        <v>15.34</v>
      </c>
      <c r="H31" s="43">
        <v>1</v>
      </c>
      <c r="I31" s="44">
        <v>0</v>
      </c>
      <c r="J31" s="3"/>
      <c r="K31" s="3"/>
      <c r="L31" s="3"/>
    </row>
    <row r="32" spans="1:12" s="8" customFormat="1" ht="14.25" customHeight="1" x14ac:dyDescent="0.2">
      <c r="A32" s="42">
        <v>3638</v>
      </c>
      <c r="B32" s="43" t="s">
        <v>11</v>
      </c>
      <c r="C32" s="43">
        <v>483</v>
      </c>
      <c r="D32" s="43">
        <v>354</v>
      </c>
      <c r="E32" s="43">
        <v>33</v>
      </c>
      <c r="F32" s="43">
        <v>80.12</v>
      </c>
      <c r="G32" s="43">
        <v>19.88</v>
      </c>
      <c r="H32" s="43">
        <v>1</v>
      </c>
      <c r="I32" s="44">
        <v>0</v>
      </c>
      <c r="J32" s="3"/>
      <c r="K32" s="3"/>
      <c r="L32" s="3"/>
    </row>
    <row r="33" spans="1:12" s="8" customFormat="1" ht="14.25" customHeight="1" x14ac:dyDescent="0.2">
      <c r="A33" s="42">
        <v>3640</v>
      </c>
      <c r="B33" s="43" t="s">
        <v>12</v>
      </c>
      <c r="C33" s="43">
        <v>517</v>
      </c>
      <c r="D33" s="43">
        <v>420</v>
      </c>
      <c r="E33" s="43">
        <v>10</v>
      </c>
      <c r="F33" s="43">
        <v>83.17</v>
      </c>
      <c r="G33" s="43">
        <v>16.829999999999998</v>
      </c>
      <c r="H33" s="43">
        <v>1</v>
      </c>
      <c r="I33" s="44">
        <v>0</v>
      </c>
      <c r="J33" s="3"/>
      <c r="K33" s="3"/>
      <c r="L33" s="3"/>
    </row>
    <row r="34" spans="1:12" s="8" customFormat="1" ht="14.25" customHeight="1" x14ac:dyDescent="0.2">
      <c r="A34" s="42">
        <v>3661</v>
      </c>
      <c r="B34" s="43" t="s">
        <v>13</v>
      </c>
      <c r="C34" s="43">
        <v>1563</v>
      </c>
      <c r="D34" s="43">
        <v>992</v>
      </c>
      <c r="E34" s="43">
        <v>134</v>
      </c>
      <c r="F34" s="43">
        <v>72.040000000000006</v>
      </c>
      <c r="G34" s="43">
        <v>27.96</v>
      </c>
      <c r="H34" s="43">
        <v>2</v>
      </c>
      <c r="I34" s="44">
        <v>1</v>
      </c>
      <c r="J34" s="3"/>
      <c r="K34" s="3"/>
      <c r="L34" s="3"/>
    </row>
    <row r="35" spans="1:12" s="8" customFormat="1" ht="14.25" customHeight="1" x14ac:dyDescent="0.2">
      <c r="A35" s="42">
        <v>3662</v>
      </c>
      <c r="B35" s="43" t="s">
        <v>14</v>
      </c>
      <c r="C35" s="43">
        <v>160</v>
      </c>
      <c r="D35" s="43">
        <v>106</v>
      </c>
      <c r="E35" s="43">
        <v>0</v>
      </c>
      <c r="F35" s="43">
        <v>66.25</v>
      </c>
      <c r="G35" s="43">
        <v>33.75</v>
      </c>
      <c r="H35" s="43">
        <v>2</v>
      </c>
      <c r="I35" s="44">
        <v>1</v>
      </c>
      <c r="J35" s="3"/>
      <c r="K35" s="3"/>
      <c r="L35" s="3"/>
    </row>
    <row r="36" spans="1:12" s="8" customFormat="1" ht="14.25" customHeight="1" x14ac:dyDescent="0.2">
      <c r="A36" s="42">
        <v>3663</v>
      </c>
      <c r="B36" s="43" t="s">
        <v>15</v>
      </c>
      <c r="C36" s="43">
        <v>242</v>
      </c>
      <c r="D36" s="43">
        <v>208</v>
      </c>
      <c r="E36" s="43">
        <v>5</v>
      </c>
      <c r="F36" s="43">
        <v>88.02</v>
      </c>
      <c r="G36" s="43">
        <v>11.98</v>
      </c>
      <c r="H36" s="43">
        <v>1</v>
      </c>
      <c r="I36" s="44">
        <v>0</v>
      </c>
      <c r="J36" s="3"/>
      <c r="K36" s="3"/>
      <c r="L36" s="3"/>
    </row>
    <row r="37" spans="1:12" s="8" customFormat="1" ht="14.25" customHeight="1" x14ac:dyDescent="0.2">
      <c r="A37" s="42">
        <v>3668</v>
      </c>
      <c r="B37" s="43" t="s">
        <v>16</v>
      </c>
      <c r="C37" s="43">
        <v>1971</v>
      </c>
      <c r="D37" s="43">
        <v>1588</v>
      </c>
      <c r="E37" s="43">
        <v>92</v>
      </c>
      <c r="F37" s="43">
        <v>85.24</v>
      </c>
      <c r="G37" s="43">
        <v>14.76</v>
      </c>
      <c r="H37" s="43">
        <v>1</v>
      </c>
      <c r="I37" s="44">
        <v>0</v>
      </c>
      <c r="J37" s="3"/>
      <c r="K37" s="3"/>
      <c r="L37" s="3"/>
    </row>
    <row r="38" spans="1:12" s="8" customFormat="1" ht="14.25" customHeight="1" x14ac:dyDescent="0.2">
      <c r="A38" s="42">
        <v>3669</v>
      </c>
      <c r="B38" s="43" t="s">
        <v>17</v>
      </c>
      <c r="C38" s="43">
        <v>243</v>
      </c>
      <c r="D38" s="43">
        <v>58</v>
      </c>
      <c r="E38" s="43">
        <v>27</v>
      </c>
      <c r="F38" s="43">
        <v>34.979999999999997</v>
      </c>
      <c r="G38" s="43">
        <v>65.02</v>
      </c>
      <c r="H38" s="43">
        <v>2</v>
      </c>
      <c r="I38" s="44">
        <v>1</v>
      </c>
      <c r="J38" s="3"/>
      <c r="K38" s="3"/>
      <c r="L38" s="3"/>
    </row>
    <row r="39" spans="1:12" s="8" customFormat="1" ht="14.25" customHeight="1" x14ac:dyDescent="0.2">
      <c r="A39" s="42">
        <v>3670</v>
      </c>
      <c r="B39" s="43" t="s">
        <v>18</v>
      </c>
      <c r="C39" s="43">
        <v>246</v>
      </c>
      <c r="D39" s="43">
        <v>82</v>
      </c>
      <c r="E39" s="43">
        <v>0</v>
      </c>
      <c r="F39" s="43">
        <v>33.33</v>
      </c>
      <c r="G39" s="43">
        <v>66.67</v>
      </c>
      <c r="H39" s="43">
        <v>2</v>
      </c>
      <c r="I39" s="44">
        <v>1</v>
      </c>
      <c r="J39" s="3"/>
      <c r="K39" s="3"/>
      <c r="L39" s="3"/>
    </row>
    <row r="40" spans="1:12" s="8" customFormat="1" ht="14.25" customHeight="1" x14ac:dyDescent="0.2">
      <c r="A40" s="42">
        <v>3672</v>
      </c>
      <c r="B40" s="43" t="s">
        <v>81</v>
      </c>
      <c r="C40" s="43">
        <v>799</v>
      </c>
      <c r="D40" s="43">
        <v>396</v>
      </c>
      <c r="E40" s="43">
        <v>0</v>
      </c>
      <c r="F40" s="43">
        <v>49.56</v>
      </c>
      <c r="G40" s="43">
        <v>50.44</v>
      </c>
      <c r="H40" s="43">
        <v>2</v>
      </c>
      <c r="I40" s="44">
        <v>1</v>
      </c>
      <c r="J40" s="3"/>
      <c r="K40" s="3"/>
      <c r="L40" s="3"/>
    </row>
    <row r="41" spans="1:12" s="8" customFormat="1" ht="14.25" customHeight="1" x14ac:dyDescent="0.2">
      <c r="A41" s="42">
        <v>3673</v>
      </c>
      <c r="B41" s="43" t="s">
        <v>85</v>
      </c>
      <c r="C41" s="43">
        <v>1297</v>
      </c>
      <c r="D41" s="43">
        <v>958</v>
      </c>
      <c r="E41" s="43">
        <v>39</v>
      </c>
      <c r="F41" s="43">
        <v>76.87</v>
      </c>
      <c r="G41" s="43">
        <v>23.13</v>
      </c>
      <c r="H41" s="43">
        <v>2</v>
      </c>
      <c r="I41" s="44">
        <v>1</v>
      </c>
      <c r="J41" s="3"/>
      <c r="K41" s="3"/>
      <c r="L41" s="3"/>
    </row>
    <row r="42" spans="1:12" s="8" customFormat="1" ht="14.25" customHeight="1" x14ac:dyDescent="0.2">
      <c r="A42" s="42">
        <v>3681</v>
      </c>
      <c r="B42" s="43" t="s">
        <v>19</v>
      </c>
      <c r="C42" s="43">
        <v>216</v>
      </c>
      <c r="D42" s="43">
        <v>73</v>
      </c>
      <c r="E42" s="43">
        <v>0</v>
      </c>
      <c r="F42" s="43">
        <v>33.799999999999997</v>
      </c>
      <c r="G42" s="43">
        <v>66.2</v>
      </c>
      <c r="H42" s="43">
        <v>2</v>
      </c>
      <c r="I42" s="44">
        <v>1</v>
      </c>
      <c r="J42" s="3"/>
      <c r="K42" s="3"/>
      <c r="L42" s="3"/>
    </row>
    <row r="43" spans="1:12" s="8" customFormat="1" ht="14.25" customHeight="1" x14ac:dyDescent="0.2">
      <c r="A43" s="42">
        <v>3695</v>
      </c>
      <c r="B43" s="43" t="s">
        <v>20</v>
      </c>
      <c r="C43" s="43">
        <v>144</v>
      </c>
      <c r="D43" s="43">
        <v>63</v>
      </c>
      <c r="E43" s="43">
        <v>0</v>
      </c>
      <c r="F43" s="43">
        <v>43.75</v>
      </c>
      <c r="G43" s="43">
        <v>56.25</v>
      </c>
      <c r="H43" s="43">
        <v>2</v>
      </c>
      <c r="I43" s="44">
        <v>1</v>
      </c>
      <c r="J43" s="3"/>
      <c r="K43" s="3"/>
      <c r="L43" s="3"/>
    </row>
    <row r="44" spans="1:12" s="8" customFormat="1" ht="14.25" customHeight="1" x14ac:dyDescent="0.2">
      <c r="A44" s="42">
        <v>3701</v>
      </c>
      <c r="B44" s="43" t="s">
        <v>21</v>
      </c>
      <c r="C44" s="43">
        <v>748</v>
      </c>
      <c r="D44" s="43">
        <v>435</v>
      </c>
      <c r="E44" s="43">
        <v>0</v>
      </c>
      <c r="F44" s="43">
        <v>58.16</v>
      </c>
      <c r="G44" s="43">
        <v>41.84</v>
      </c>
      <c r="H44" s="43">
        <v>2</v>
      </c>
      <c r="I44" s="44">
        <v>1</v>
      </c>
      <c r="J44" s="3"/>
      <c r="K44" s="3"/>
      <c r="L44" s="3"/>
    </row>
    <row r="45" spans="1:12" s="8" customFormat="1" ht="14.25" customHeight="1" x14ac:dyDescent="0.2">
      <c r="A45" s="42">
        <v>3711</v>
      </c>
      <c r="B45" s="43" t="s">
        <v>22</v>
      </c>
      <c r="C45" s="43">
        <v>24</v>
      </c>
      <c r="D45" s="43">
        <v>22</v>
      </c>
      <c r="E45" s="43">
        <v>0</v>
      </c>
      <c r="F45" s="43">
        <v>91.67</v>
      </c>
      <c r="G45" s="43">
        <v>8.33</v>
      </c>
      <c r="H45" s="43">
        <v>1</v>
      </c>
      <c r="I45" s="44">
        <v>0</v>
      </c>
      <c r="J45" s="3"/>
      <c r="K45" s="3"/>
      <c r="L45" s="3"/>
    </row>
    <row r="46" spans="1:12" s="8" customFormat="1" ht="14.25" customHeight="1" x14ac:dyDescent="0.2">
      <c r="A46" s="42">
        <v>3712</v>
      </c>
      <c r="B46" s="43" t="s">
        <v>23</v>
      </c>
      <c r="C46" s="43">
        <v>289</v>
      </c>
      <c r="D46" s="43">
        <v>180</v>
      </c>
      <c r="E46" s="43">
        <v>1</v>
      </c>
      <c r="F46" s="43">
        <v>62.63</v>
      </c>
      <c r="G46" s="43">
        <v>37.369999999999997</v>
      </c>
      <c r="H46" s="43">
        <v>2</v>
      </c>
      <c r="I46" s="44">
        <v>1</v>
      </c>
      <c r="J46" s="3"/>
      <c r="K46" s="3"/>
      <c r="L46" s="3"/>
    </row>
    <row r="47" spans="1:12" s="8" customFormat="1" ht="14.25" customHeight="1" x14ac:dyDescent="0.2">
      <c r="A47" s="42">
        <v>3713</v>
      </c>
      <c r="B47" s="43" t="s">
        <v>24</v>
      </c>
      <c r="C47" s="43">
        <v>153</v>
      </c>
      <c r="D47" s="43">
        <v>39</v>
      </c>
      <c r="E47" s="43">
        <v>0</v>
      </c>
      <c r="F47" s="43">
        <v>25.49</v>
      </c>
      <c r="G47" s="43">
        <v>74.510000000000005</v>
      </c>
      <c r="H47" s="43">
        <v>2</v>
      </c>
      <c r="I47" s="44">
        <v>1</v>
      </c>
      <c r="J47" s="3"/>
      <c r="K47" s="3"/>
      <c r="L47" s="3"/>
    </row>
    <row r="48" spans="1:12" s="8" customFormat="1" ht="14.25" customHeight="1" x14ac:dyDescent="0.2">
      <c r="A48" s="42">
        <v>3714</v>
      </c>
      <c r="B48" s="43" t="s">
        <v>91</v>
      </c>
      <c r="C48" s="43">
        <v>783</v>
      </c>
      <c r="D48" s="43">
        <v>270</v>
      </c>
      <c r="E48" s="43">
        <v>2</v>
      </c>
      <c r="F48" s="43">
        <v>34.74</v>
      </c>
      <c r="G48" s="43">
        <v>65.260000000000005</v>
      </c>
      <c r="H48" s="43">
        <v>2</v>
      </c>
      <c r="I48" s="44">
        <v>1</v>
      </c>
      <c r="J48" s="3"/>
      <c r="K48" s="3"/>
      <c r="L48" s="3"/>
    </row>
    <row r="49" spans="1:12" s="8" customFormat="1" ht="14.25" customHeight="1" x14ac:dyDescent="0.2">
      <c r="A49" s="42">
        <v>3715</v>
      </c>
      <c r="B49" s="43" t="s">
        <v>94</v>
      </c>
      <c r="C49" s="43">
        <v>403</v>
      </c>
      <c r="D49" s="43">
        <v>167</v>
      </c>
      <c r="E49" s="43">
        <v>0</v>
      </c>
      <c r="F49" s="43">
        <v>41.44</v>
      </c>
      <c r="G49" s="43">
        <v>58.56</v>
      </c>
      <c r="H49" s="43">
        <v>2</v>
      </c>
      <c r="I49" s="44">
        <v>1</v>
      </c>
      <c r="J49" s="3"/>
      <c r="K49" s="3"/>
      <c r="L49" s="3"/>
    </row>
    <row r="50" spans="1:12" s="8" customFormat="1" ht="14.25" customHeight="1" x14ac:dyDescent="0.2">
      <c r="A50" s="42">
        <v>3721</v>
      </c>
      <c r="B50" s="43" t="s">
        <v>25</v>
      </c>
      <c r="C50" s="43">
        <v>1718</v>
      </c>
      <c r="D50" s="43">
        <v>1520</v>
      </c>
      <c r="E50" s="43">
        <v>0</v>
      </c>
      <c r="F50" s="43">
        <v>88.47</v>
      </c>
      <c r="G50" s="43">
        <v>11.53</v>
      </c>
      <c r="H50" s="43">
        <v>1</v>
      </c>
      <c r="I50" s="44">
        <v>0</v>
      </c>
      <c r="J50" s="3"/>
      <c r="K50" s="3"/>
      <c r="L50" s="3"/>
    </row>
    <row r="51" spans="1:12" s="8" customFormat="1" ht="14.25" customHeight="1" x14ac:dyDescent="0.2">
      <c r="A51" s="42">
        <v>3722</v>
      </c>
      <c r="B51" s="43" t="s">
        <v>26</v>
      </c>
      <c r="C51" s="43">
        <v>3938</v>
      </c>
      <c r="D51" s="43">
        <v>3585</v>
      </c>
      <c r="E51" s="43">
        <v>0</v>
      </c>
      <c r="F51" s="43">
        <v>91.04</v>
      </c>
      <c r="G51" s="43">
        <v>8.9600000000000009</v>
      </c>
      <c r="H51" s="43">
        <v>1</v>
      </c>
      <c r="I51" s="44">
        <v>0</v>
      </c>
      <c r="J51" s="3"/>
      <c r="K51" s="3"/>
      <c r="L51" s="3"/>
    </row>
    <row r="52" spans="1:12" s="8" customFormat="1" ht="14.25" customHeight="1" x14ac:dyDescent="0.2">
      <c r="A52" s="42">
        <v>3723</v>
      </c>
      <c r="B52" s="43" t="s">
        <v>27</v>
      </c>
      <c r="C52" s="43">
        <v>767</v>
      </c>
      <c r="D52" s="43">
        <v>656</v>
      </c>
      <c r="E52" s="43">
        <v>42</v>
      </c>
      <c r="F52" s="43">
        <v>91</v>
      </c>
      <c r="G52" s="43">
        <v>9</v>
      </c>
      <c r="H52" s="43">
        <v>1</v>
      </c>
      <c r="I52" s="44">
        <v>0</v>
      </c>
      <c r="J52" s="3"/>
      <c r="K52" s="3"/>
      <c r="L52" s="3"/>
    </row>
    <row r="53" spans="1:12" s="8" customFormat="1" ht="14.25" customHeight="1" x14ac:dyDescent="0.2">
      <c r="A53" s="42">
        <v>3731</v>
      </c>
      <c r="B53" s="43" t="s">
        <v>28</v>
      </c>
      <c r="C53" s="43">
        <v>1267</v>
      </c>
      <c r="D53" s="43">
        <v>1151</v>
      </c>
      <c r="E53" s="43">
        <v>0</v>
      </c>
      <c r="F53" s="43">
        <v>90.84</v>
      </c>
      <c r="G53" s="43">
        <v>9.16</v>
      </c>
      <c r="H53" s="43">
        <v>1</v>
      </c>
      <c r="I53" s="44">
        <v>0</v>
      </c>
      <c r="J53" s="3"/>
      <c r="K53" s="3"/>
      <c r="L53" s="3"/>
    </row>
    <row r="54" spans="1:12" s="8" customFormat="1" ht="14.25" customHeight="1" x14ac:dyDescent="0.2">
      <c r="A54" s="42">
        <v>3732</v>
      </c>
      <c r="B54" s="43" t="s">
        <v>29</v>
      </c>
      <c r="C54" s="43">
        <v>5205</v>
      </c>
      <c r="D54" s="43">
        <v>1537</v>
      </c>
      <c r="E54" s="43">
        <v>0</v>
      </c>
      <c r="F54" s="43">
        <v>29.53</v>
      </c>
      <c r="G54" s="43">
        <v>70.47</v>
      </c>
      <c r="H54" s="43">
        <v>2</v>
      </c>
      <c r="I54" s="44">
        <v>1</v>
      </c>
      <c r="J54" s="3"/>
      <c r="K54" s="3"/>
      <c r="L54" s="3"/>
    </row>
    <row r="55" spans="1:12" s="8" customFormat="1" ht="14.25" customHeight="1" x14ac:dyDescent="0.2">
      <c r="A55" s="42">
        <v>3733</v>
      </c>
      <c r="B55" s="43" t="s">
        <v>30</v>
      </c>
      <c r="C55" s="43">
        <v>714</v>
      </c>
      <c r="D55" s="43">
        <v>540</v>
      </c>
      <c r="E55" s="43">
        <v>44</v>
      </c>
      <c r="F55" s="43">
        <v>81.790000000000006</v>
      </c>
      <c r="G55" s="43">
        <v>18.21</v>
      </c>
      <c r="H55" s="43">
        <v>1</v>
      </c>
      <c r="I55" s="44">
        <v>0</v>
      </c>
      <c r="J55" s="3"/>
      <c r="K55" s="3"/>
      <c r="L55" s="3"/>
    </row>
    <row r="56" spans="1:12" s="8" customFormat="1" ht="14.25" customHeight="1" x14ac:dyDescent="0.2">
      <c r="A56" s="42">
        <v>3734</v>
      </c>
      <c r="B56" s="43" t="s">
        <v>31</v>
      </c>
      <c r="C56" s="43">
        <v>1223</v>
      </c>
      <c r="D56" s="43">
        <v>691</v>
      </c>
      <c r="E56" s="43">
        <v>97</v>
      </c>
      <c r="F56" s="43">
        <v>64.430000000000007</v>
      </c>
      <c r="G56" s="43">
        <v>35.57</v>
      </c>
      <c r="H56" s="43">
        <v>2</v>
      </c>
      <c r="I56" s="44">
        <v>1</v>
      </c>
      <c r="J56" s="3"/>
      <c r="K56" s="3"/>
      <c r="L56" s="3"/>
    </row>
    <row r="57" spans="1:12" s="8" customFormat="1" ht="14.25" customHeight="1" x14ac:dyDescent="0.2">
      <c r="A57" s="42">
        <v>3746</v>
      </c>
      <c r="B57" s="43" t="s">
        <v>32</v>
      </c>
      <c r="C57" s="43">
        <v>1122</v>
      </c>
      <c r="D57" s="43">
        <v>698</v>
      </c>
      <c r="E57" s="43">
        <v>81</v>
      </c>
      <c r="F57" s="43">
        <v>69.430000000000007</v>
      </c>
      <c r="G57" s="43">
        <v>30.57</v>
      </c>
      <c r="H57" s="43">
        <v>2</v>
      </c>
      <c r="I57" s="44">
        <v>1</v>
      </c>
      <c r="J57" s="3"/>
      <c r="K57" s="3"/>
      <c r="L57" s="3"/>
    </row>
    <row r="58" spans="1:12" s="8" customFormat="1" ht="14.25" customHeight="1" x14ac:dyDescent="0.2">
      <c r="A58" s="42">
        <v>3752</v>
      </c>
      <c r="B58" s="43" t="s">
        <v>33</v>
      </c>
      <c r="C58" s="43">
        <v>1077</v>
      </c>
      <c r="D58" s="43">
        <v>464</v>
      </c>
      <c r="E58" s="43">
        <v>0</v>
      </c>
      <c r="F58" s="43">
        <v>43.08</v>
      </c>
      <c r="G58" s="43">
        <v>56.92</v>
      </c>
      <c r="H58" s="43">
        <v>2</v>
      </c>
      <c r="I58" s="44">
        <v>1</v>
      </c>
      <c r="J58" s="3"/>
      <c r="K58" s="3"/>
      <c r="L58" s="3"/>
    </row>
    <row r="59" spans="1:12" s="8" customFormat="1" ht="14.25" customHeight="1" x14ac:dyDescent="0.2">
      <c r="A59" s="42">
        <v>3762</v>
      </c>
      <c r="B59" s="43" t="s">
        <v>34</v>
      </c>
      <c r="C59" s="43">
        <v>5448</v>
      </c>
      <c r="D59" s="43">
        <v>2159</v>
      </c>
      <c r="E59" s="43">
        <v>2</v>
      </c>
      <c r="F59" s="43">
        <v>39.67</v>
      </c>
      <c r="G59" s="43">
        <v>60.33</v>
      </c>
      <c r="H59" s="43">
        <v>2</v>
      </c>
      <c r="I59" s="44">
        <v>1</v>
      </c>
      <c r="J59" s="3"/>
      <c r="K59" s="3"/>
      <c r="L59" s="3"/>
    </row>
    <row r="60" spans="1:12" s="8" customFormat="1" ht="14.25" customHeight="1" x14ac:dyDescent="0.2">
      <c r="A60" s="42">
        <v>3764</v>
      </c>
      <c r="B60" s="43" t="s">
        <v>82</v>
      </c>
      <c r="C60" s="43">
        <v>724</v>
      </c>
      <c r="D60" s="43">
        <v>362</v>
      </c>
      <c r="E60" s="43">
        <v>1</v>
      </c>
      <c r="F60" s="43">
        <v>50.14</v>
      </c>
      <c r="G60" s="43">
        <v>49.86</v>
      </c>
      <c r="H60" s="43">
        <v>2</v>
      </c>
      <c r="I60" s="44">
        <v>1</v>
      </c>
      <c r="J60" s="3"/>
      <c r="K60" s="3"/>
      <c r="L60" s="3"/>
    </row>
    <row r="61" spans="1:12" s="8" customFormat="1" ht="14.25" customHeight="1" x14ac:dyDescent="0.2">
      <c r="A61" s="42">
        <v>3781</v>
      </c>
      <c r="B61" s="43" t="s">
        <v>35</v>
      </c>
      <c r="C61" s="43">
        <v>651</v>
      </c>
      <c r="D61" s="43">
        <v>304</v>
      </c>
      <c r="E61" s="43">
        <v>0</v>
      </c>
      <c r="F61" s="43">
        <v>46.7</v>
      </c>
      <c r="G61" s="43">
        <v>53.3</v>
      </c>
      <c r="H61" s="43">
        <v>2</v>
      </c>
      <c r="I61" s="44">
        <v>1</v>
      </c>
      <c r="J61" s="3"/>
      <c r="K61" s="3"/>
      <c r="L61" s="3"/>
    </row>
    <row r="62" spans="1:12" s="8" customFormat="1" ht="14.25" customHeight="1" x14ac:dyDescent="0.2">
      <c r="A62" s="42">
        <v>3782</v>
      </c>
      <c r="B62" s="43" t="s">
        <v>36</v>
      </c>
      <c r="C62" s="43">
        <v>2419</v>
      </c>
      <c r="D62" s="43">
        <v>719</v>
      </c>
      <c r="E62" s="43">
        <v>39</v>
      </c>
      <c r="F62" s="43">
        <v>31.34</v>
      </c>
      <c r="G62" s="43">
        <v>68.66</v>
      </c>
      <c r="H62" s="43">
        <v>2</v>
      </c>
      <c r="I62" s="44">
        <v>1</v>
      </c>
      <c r="J62" s="3"/>
      <c r="K62" s="3"/>
      <c r="L62" s="3"/>
    </row>
    <row r="63" spans="1:12" s="8" customFormat="1" ht="14.25" customHeight="1" x14ac:dyDescent="0.2">
      <c r="A63" s="42">
        <v>3783</v>
      </c>
      <c r="B63" s="43" t="s">
        <v>37</v>
      </c>
      <c r="C63" s="43">
        <v>430</v>
      </c>
      <c r="D63" s="43">
        <v>96</v>
      </c>
      <c r="E63" s="43">
        <v>0</v>
      </c>
      <c r="F63" s="43">
        <v>22.33</v>
      </c>
      <c r="G63" s="43">
        <v>77.67</v>
      </c>
      <c r="H63" s="43">
        <v>2</v>
      </c>
      <c r="I63" s="44">
        <v>1</v>
      </c>
      <c r="J63" s="3"/>
      <c r="K63" s="3"/>
      <c r="L63" s="3"/>
    </row>
    <row r="64" spans="1:12" s="8" customFormat="1" ht="14.25" customHeight="1" x14ac:dyDescent="0.2">
      <c r="A64" s="42">
        <v>3784</v>
      </c>
      <c r="B64" s="43" t="s">
        <v>38</v>
      </c>
      <c r="C64" s="43">
        <v>2319</v>
      </c>
      <c r="D64" s="43">
        <v>987</v>
      </c>
      <c r="E64" s="43">
        <v>0</v>
      </c>
      <c r="F64" s="43">
        <v>42.56</v>
      </c>
      <c r="G64" s="43">
        <v>57.44</v>
      </c>
      <c r="H64" s="43">
        <v>2</v>
      </c>
      <c r="I64" s="44">
        <v>1</v>
      </c>
      <c r="J64" s="3"/>
      <c r="K64" s="3"/>
      <c r="L64" s="3"/>
    </row>
    <row r="65" spans="1:12" s="8" customFormat="1" ht="14.25" customHeight="1" x14ac:dyDescent="0.2">
      <c r="A65" s="42">
        <v>3785</v>
      </c>
      <c r="B65" s="43" t="s">
        <v>92</v>
      </c>
      <c r="C65" s="43">
        <v>1220</v>
      </c>
      <c r="D65" s="43">
        <v>347</v>
      </c>
      <c r="E65" s="43">
        <v>0</v>
      </c>
      <c r="F65" s="43">
        <v>28.44</v>
      </c>
      <c r="G65" s="43">
        <v>71.56</v>
      </c>
      <c r="H65" s="43">
        <v>2</v>
      </c>
      <c r="I65" s="44">
        <v>1</v>
      </c>
      <c r="J65" s="3"/>
      <c r="K65" s="3"/>
      <c r="L65" s="3"/>
    </row>
    <row r="66" spans="1:12" s="8" customFormat="1" ht="14.25" customHeight="1" x14ac:dyDescent="0.2">
      <c r="A66" s="42">
        <v>3786</v>
      </c>
      <c r="B66" s="43" t="s">
        <v>39</v>
      </c>
      <c r="C66" s="43">
        <v>2756</v>
      </c>
      <c r="D66" s="43">
        <v>1448</v>
      </c>
      <c r="E66" s="43">
        <v>0</v>
      </c>
      <c r="F66" s="43">
        <v>52.54</v>
      </c>
      <c r="G66" s="43">
        <v>47.46</v>
      </c>
      <c r="H66" s="43">
        <v>2</v>
      </c>
      <c r="I66" s="44">
        <v>1</v>
      </c>
      <c r="J66" s="3"/>
      <c r="K66" s="3"/>
      <c r="L66" s="3"/>
    </row>
    <row r="67" spans="1:12" s="8" customFormat="1" ht="14.25" customHeight="1" x14ac:dyDescent="0.2">
      <c r="A67" s="42">
        <v>3787</v>
      </c>
      <c r="B67" s="43" t="s">
        <v>220</v>
      </c>
      <c r="C67" s="43">
        <v>5783</v>
      </c>
      <c r="D67" s="43">
        <v>2573</v>
      </c>
      <c r="E67" s="43">
        <v>0</v>
      </c>
      <c r="F67" s="43">
        <v>44.49</v>
      </c>
      <c r="G67" s="43">
        <v>55.51</v>
      </c>
      <c r="H67" s="43">
        <v>2</v>
      </c>
      <c r="I67" s="44">
        <v>1</v>
      </c>
      <c r="J67" s="3"/>
      <c r="K67" s="3"/>
      <c r="L67" s="3"/>
    </row>
    <row r="68" spans="1:12" s="8" customFormat="1" ht="14.25" customHeight="1" x14ac:dyDescent="0.2">
      <c r="A68" s="42">
        <v>3788</v>
      </c>
      <c r="B68" s="43" t="s">
        <v>40</v>
      </c>
      <c r="C68" s="43">
        <v>595</v>
      </c>
      <c r="D68" s="43">
        <v>347</v>
      </c>
      <c r="E68" s="43">
        <v>11</v>
      </c>
      <c r="F68" s="43">
        <v>60.17</v>
      </c>
      <c r="G68" s="43">
        <v>39.83</v>
      </c>
      <c r="H68" s="43">
        <v>2</v>
      </c>
      <c r="I68" s="44">
        <v>1</v>
      </c>
      <c r="J68" s="3"/>
      <c r="K68" s="3"/>
      <c r="L68" s="3"/>
    </row>
    <row r="69" spans="1:12" s="8" customFormat="1" ht="14.25" customHeight="1" x14ac:dyDescent="0.2">
      <c r="A69" s="42">
        <v>3789</v>
      </c>
      <c r="B69" s="43" t="s">
        <v>221</v>
      </c>
      <c r="C69" s="43">
        <v>1177</v>
      </c>
      <c r="D69" s="43">
        <v>345</v>
      </c>
      <c r="E69" s="43">
        <v>1</v>
      </c>
      <c r="F69" s="43">
        <v>29.4</v>
      </c>
      <c r="G69" s="43">
        <v>70.599999999999994</v>
      </c>
      <c r="H69" s="43">
        <v>2</v>
      </c>
      <c r="I69" s="44">
        <v>1</v>
      </c>
      <c r="J69" s="3"/>
      <c r="K69" s="3"/>
      <c r="L69" s="3"/>
    </row>
    <row r="70" spans="1:12" s="8" customFormat="1" ht="14.25" customHeight="1" x14ac:dyDescent="0.2">
      <c r="A70" s="42">
        <v>3790</v>
      </c>
      <c r="B70" s="43" t="s">
        <v>41</v>
      </c>
      <c r="C70" s="43">
        <v>2504</v>
      </c>
      <c r="D70" s="43">
        <v>625</v>
      </c>
      <c r="E70" s="43">
        <v>0</v>
      </c>
      <c r="F70" s="43">
        <v>24.96</v>
      </c>
      <c r="G70" s="43">
        <v>75.040000000000006</v>
      </c>
      <c r="H70" s="43">
        <v>2</v>
      </c>
      <c r="I70" s="44">
        <v>1</v>
      </c>
      <c r="J70" s="3"/>
      <c r="K70" s="3"/>
      <c r="L70" s="3"/>
    </row>
    <row r="71" spans="1:12" s="8" customFormat="1" ht="14.25" customHeight="1" x14ac:dyDescent="0.2">
      <c r="A71" s="42">
        <v>3791</v>
      </c>
      <c r="B71" s="43" t="s">
        <v>42</v>
      </c>
      <c r="C71" s="43">
        <v>1608</v>
      </c>
      <c r="D71" s="43">
        <v>537</v>
      </c>
      <c r="E71" s="43">
        <v>0</v>
      </c>
      <c r="F71" s="43">
        <v>33.4</v>
      </c>
      <c r="G71" s="43">
        <v>66.599999999999994</v>
      </c>
      <c r="H71" s="43">
        <v>2</v>
      </c>
      <c r="I71" s="44">
        <v>1</v>
      </c>
      <c r="J71" s="3"/>
      <c r="K71" s="3"/>
      <c r="L71" s="3"/>
    </row>
    <row r="72" spans="1:12" s="8" customFormat="1" ht="14.25" customHeight="1" x14ac:dyDescent="0.2">
      <c r="A72" s="42">
        <v>3792</v>
      </c>
      <c r="B72" s="43" t="s">
        <v>222</v>
      </c>
      <c r="C72" s="43">
        <v>2065</v>
      </c>
      <c r="D72" s="43">
        <v>746</v>
      </c>
      <c r="E72" s="43">
        <v>0</v>
      </c>
      <c r="F72" s="43">
        <v>36.130000000000003</v>
      </c>
      <c r="G72" s="43">
        <v>63.87</v>
      </c>
      <c r="H72" s="43">
        <v>2</v>
      </c>
      <c r="I72" s="44">
        <v>1</v>
      </c>
      <c r="J72" s="3"/>
      <c r="K72" s="3"/>
      <c r="L72" s="3"/>
    </row>
    <row r="73" spans="1:12" s="8" customFormat="1" ht="14.25" customHeight="1" x14ac:dyDescent="0.2">
      <c r="A73" s="42">
        <v>3804</v>
      </c>
      <c r="B73" s="43" t="s">
        <v>43</v>
      </c>
      <c r="C73" s="43">
        <v>189</v>
      </c>
      <c r="D73" s="43">
        <v>47</v>
      </c>
      <c r="E73" s="43">
        <v>0</v>
      </c>
      <c r="F73" s="43">
        <v>24.87</v>
      </c>
      <c r="G73" s="43">
        <v>75.13</v>
      </c>
      <c r="H73" s="43">
        <v>2</v>
      </c>
      <c r="I73" s="44">
        <v>1</v>
      </c>
      <c r="J73" s="3"/>
      <c r="K73" s="3"/>
      <c r="L73" s="3"/>
    </row>
    <row r="74" spans="1:12" s="8" customFormat="1" ht="14.25" customHeight="1" x14ac:dyDescent="0.2">
      <c r="A74" s="42">
        <v>3805</v>
      </c>
      <c r="B74" s="43" t="s">
        <v>44</v>
      </c>
      <c r="C74" s="43">
        <v>227</v>
      </c>
      <c r="D74" s="43">
        <v>123</v>
      </c>
      <c r="E74" s="43">
        <v>0</v>
      </c>
      <c r="F74" s="43">
        <v>54.19</v>
      </c>
      <c r="G74" s="43">
        <v>45.81</v>
      </c>
      <c r="H74" s="43">
        <v>2</v>
      </c>
      <c r="I74" s="44">
        <v>1</v>
      </c>
      <c r="J74" s="3"/>
      <c r="K74" s="3"/>
      <c r="L74" s="3"/>
    </row>
    <row r="75" spans="1:12" s="8" customFormat="1" ht="14.25" customHeight="1" x14ac:dyDescent="0.2">
      <c r="A75" s="42">
        <v>3808</v>
      </c>
      <c r="B75" s="43" t="s">
        <v>45</v>
      </c>
      <c r="C75" s="43">
        <v>338</v>
      </c>
      <c r="D75" s="43">
        <v>89</v>
      </c>
      <c r="E75" s="43">
        <v>0</v>
      </c>
      <c r="F75" s="43">
        <v>26.33</v>
      </c>
      <c r="G75" s="43">
        <v>73.67</v>
      </c>
      <c r="H75" s="43">
        <v>2</v>
      </c>
      <c r="I75" s="44">
        <v>1</v>
      </c>
      <c r="J75" s="3"/>
      <c r="K75" s="3"/>
      <c r="L75" s="3"/>
    </row>
    <row r="76" spans="1:12" s="8" customFormat="1" ht="14.25" customHeight="1" x14ac:dyDescent="0.2">
      <c r="A76" s="42">
        <v>3810</v>
      </c>
      <c r="B76" s="43" t="s">
        <v>46</v>
      </c>
      <c r="C76" s="43">
        <v>214</v>
      </c>
      <c r="D76" s="43">
        <v>67</v>
      </c>
      <c r="E76" s="43">
        <v>0</v>
      </c>
      <c r="F76" s="43">
        <v>31.31</v>
      </c>
      <c r="G76" s="43">
        <v>68.69</v>
      </c>
      <c r="H76" s="43">
        <v>2</v>
      </c>
      <c r="I76" s="44">
        <v>1</v>
      </c>
      <c r="J76" s="3"/>
      <c r="K76" s="3"/>
      <c r="L76" s="3"/>
    </row>
    <row r="77" spans="1:12" s="8" customFormat="1" ht="14.25" customHeight="1" x14ac:dyDescent="0.2">
      <c r="A77" s="42">
        <v>3821</v>
      </c>
      <c r="B77" s="43" t="s">
        <v>47</v>
      </c>
      <c r="C77" s="43">
        <v>494</v>
      </c>
      <c r="D77" s="43">
        <v>397</v>
      </c>
      <c r="E77" s="43">
        <v>17</v>
      </c>
      <c r="F77" s="43">
        <v>83.81</v>
      </c>
      <c r="G77" s="43">
        <v>16.190000000000001</v>
      </c>
      <c r="H77" s="43">
        <v>1</v>
      </c>
      <c r="I77" s="44">
        <v>0</v>
      </c>
      <c r="J77" s="3"/>
      <c r="K77" s="3"/>
      <c r="L77" s="3"/>
    </row>
    <row r="78" spans="1:12" s="8" customFormat="1" ht="14.25" customHeight="1" x14ac:dyDescent="0.2">
      <c r="A78" s="42">
        <v>3822</v>
      </c>
      <c r="B78" s="43" t="s">
        <v>48</v>
      </c>
      <c r="C78" s="43">
        <v>2164</v>
      </c>
      <c r="D78" s="43">
        <v>662</v>
      </c>
      <c r="E78" s="43">
        <v>0</v>
      </c>
      <c r="F78" s="43">
        <v>30.59</v>
      </c>
      <c r="G78" s="43">
        <v>69.41</v>
      </c>
      <c r="H78" s="43">
        <v>2</v>
      </c>
      <c r="I78" s="44">
        <v>1</v>
      </c>
      <c r="J78" s="3"/>
      <c r="K78" s="3"/>
      <c r="L78" s="3"/>
    </row>
    <row r="79" spans="1:12" s="8" customFormat="1" ht="14.25" customHeight="1" x14ac:dyDescent="0.2">
      <c r="A79" s="42">
        <v>3823</v>
      </c>
      <c r="B79" s="43" t="s">
        <v>49</v>
      </c>
      <c r="C79" s="43">
        <v>226</v>
      </c>
      <c r="D79" s="43">
        <v>160</v>
      </c>
      <c r="E79" s="43">
        <v>0</v>
      </c>
      <c r="F79" s="43">
        <v>70.8</v>
      </c>
      <c r="G79" s="43">
        <v>29.2</v>
      </c>
      <c r="H79" s="43">
        <v>2</v>
      </c>
      <c r="I79" s="44">
        <v>1</v>
      </c>
      <c r="J79" s="3"/>
      <c r="K79" s="3"/>
      <c r="L79" s="3"/>
    </row>
    <row r="80" spans="1:12" s="8" customFormat="1" ht="14.25" customHeight="1" x14ac:dyDescent="0.2">
      <c r="A80" s="42">
        <v>3831</v>
      </c>
      <c r="B80" s="43" t="s">
        <v>50</v>
      </c>
      <c r="C80" s="43">
        <v>353</v>
      </c>
      <c r="D80" s="43">
        <v>302</v>
      </c>
      <c r="E80" s="43">
        <v>5</v>
      </c>
      <c r="F80" s="43">
        <v>86.97</v>
      </c>
      <c r="G80" s="43">
        <v>13.03</v>
      </c>
      <c r="H80" s="43">
        <v>1</v>
      </c>
      <c r="I80" s="44">
        <v>0</v>
      </c>
      <c r="J80" s="3"/>
      <c r="K80" s="3"/>
      <c r="L80" s="3"/>
    </row>
    <row r="81" spans="1:12" s="8" customFormat="1" ht="14.25" customHeight="1" x14ac:dyDescent="0.2">
      <c r="A81" s="42">
        <v>3832</v>
      </c>
      <c r="B81" s="43" t="s">
        <v>51</v>
      </c>
      <c r="C81" s="43">
        <v>862</v>
      </c>
      <c r="D81" s="43">
        <v>702</v>
      </c>
      <c r="E81" s="43">
        <v>63</v>
      </c>
      <c r="F81" s="43">
        <v>88.75</v>
      </c>
      <c r="G81" s="43">
        <v>11.25</v>
      </c>
      <c r="H81" s="43">
        <v>1</v>
      </c>
      <c r="I81" s="44">
        <v>0</v>
      </c>
      <c r="J81" s="3"/>
      <c r="K81" s="3"/>
      <c r="L81" s="3"/>
    </row>
    <row r="82" spans="1:12" s="8" customFormat="1" ht="14.25" customHeight="1" x14ac:dyDescent="0.2">
      <c r="A82" s="42">
        <v>3834</v>
      </c>
      <c r="B82" s="43" t="s">
        <v>223</v>
      </c>
      <c r="C82" s="43">
        <v>1746</v>
      </c>
      <c r="D82" s="43">
        <v>1171</v>
      </c>
      <c r="E82" s="43">
        <v>0</v>
      </c>
      <c r="F82" s="43">
        <v>67.069999999999993</v>
      </c>
      <c r="G82" s="43">
        <v>32.93</v>
      </c>
      <c r="H82" s="43">
        <v>2</v>
      </c>
      <c r="I82" s="44">
        <v>1</v>
      </c>
      <c r="J82" s="3"/>
      <c r="K82" s="3"/>
      <c r="L82" s="3"/>
    </row>
    <row r="83" spans="1:12" s="8" customFormat="1" ht="14.25" customHeight="1" x14ac:dyDescent="0.2">
      <c r="A83" s="42">
        <v>3835</v>
      </c>
      <c r="B83" s="43" t="s">
        <v>52</v>
      </c>
      <c r="C83" s="43">
        <v>588</v>
      </c>
      <c r="D83" s="43">
        <v>426</v>
      </c>
      <c r="E83" s="43">
        <v>67</v>
      </c>
      <c r="F83" s="43">
        <v>83.84</v>
      </c>
      <c r="G83" s="43">
        <v>16.16</v>
      </c>
      <c r="H83" s="43">
        <v>1</v>
      </c>
      <c r="I83" s="44">
        <v>0</v>
      </c>
      <c r="J83" s="3"/>
      <c r="K83" s="3"/>
      <c r="L83" s="3"/>
    </row>
    <row r="84" spans="1:12" s="8" customFormat="1" ht="14.25" customHeight="1" x14ac:dyDescent="0.2">
      <c r="A84" s="42">
        <v>3837</v>
      </c>
      <c r="B84" s="43" t="s">
        <v>224</v>
      </c>
      <c r="C84" s="43">
        <v>400</v>
      </c>
      <c r="D84" s="43">
        <v>112</v>
      </c>
      <c r="E84" s="43">
        <v>0</v>
      </c>
      <c r="F84" s="43">
        <v>28</v>
      </c>
      <c r="G84" s="43">
        <v>72</v>
      </c>
      <c r="H84" s="43">
        <v>2</v>
      </c>
      <c r="I84" s="44">
        <v>1</v>
      </c>
      <c r="J84" s="3"/>
      <c r="K84" s="3"/>
      <c r="L84" s="3"/>
    </row>
    <row r="85" spans="1:12" s="8" customFormat="1" ht="14.25" customHeight="1" x14ac:dyDescent="0.2">
      <c r="A85" s="42">
        <v>3847</v>
      </c>
      <c r="B85" s="43" t="s">
        <v>53</v>
      </c>
      <c r="C85" s="43">
        <v>1241</v>
      </c>
      <c r="D85" s="43">
        <v>670</v>
      </c>
      <c r="E85" s="43">
        <v>0</v>
      </c>
      <c r="F85" s="43">
        <v>53.99</v>
      </c>
      <c r="G85" s="43">
        <v>46.01</v>
      </c>
      <c r="H85" s="43">
        <v>2</v>
      </c>
      <c r="I85" s="44">
        <v>1</v>
      </c>
      <c r="J85" s="3"/>
      <c r="K85" s="3"/>
      <c r="L85" s="3"/>
    </row>
    <row r="86" spans="1:12" s="8" customFormat="1" ht="14.25" customHeight="1" x14ac:dyDescent="0.2">
      <c r="A86" s="42">
        <v>3851</v>
      </c>
      <c r="B86" s="43" t="s">
        <v>54</v>
      </c>
      <c r="C86" s="43">
        <v>12537</v>
      </c>
      <c r="D86" s="43">
        <v>5331</v>
      </c>
      <c r="E86" s="43">
        <v>0</v>
      </c>
      <c r="F86" s="43">
        <v>42.52</v>
      </c>
      <c r="G86" s="43">
        <v>57.48</v>
      </c>
      <c r="H86" s="43">
        <v>2</v>
      </c>
      <c r="I86" s="44">
        <v>1</v>
      </c>
      <c r="J86" s="3"/>
      <c r="K86" s="3"/>
      <c r="L86" s="3"/>
    </row>
    <row r="87" spans="1:12" s="8" customFormat="1" ht="14.25" customHeight="1" x14ac:dyDescent="0.2">
      <c r="A87" s="42">
        <v>3861</v>
      </c>
      <c r="B87" s="43" t="s">
        <v>55</v>
      </c>
      <c r="C87" s="43">
        <v>528</v>
      </c>
      <c r="D87" s="43">
        <v>259</v>
      </c>
      <c r="E87" s="43">
        <v>1</v>
      </c>
      <c r="F87" s="43">
        <v>49.24</v>
      </c>
      <c r="G87" s="43">
        <v>50.76</v>
      </c>
      <c r="H87" s="43">
        <v>2</v>
      </c>
      <c r="I87" s="44">
        <v>1</v>
      </c>
      <c r="J87" s="3"/>
      <c r="K87" s="3"/>
      <c r="L87" s="3"/>
    </row>
    <row r="88" spans="1:12" s="8" customFormat="1" ht="14.25" customHeight="1" x14ac:dyDescent="0.2">
      <c r="A88" s="42">
        <v>3862</v>
      </c>
      <c r="B88" s="43" t="s">
        <v>56</v>
      </c>
      <c r="C88" s="43">
        <v>259</v>
      </c>
      <c r="D88" s="43">
        <v>78</v>
      </c>
      <c r="E88" s="43">
        <v>1</v>
      </c>
      <c r="F88" s="43">
        <v>30.5</v>
      </c>
      <c r="G88" s="43">
        <v>69.5</v>
      </c>
      <c r="H88" s="43">
        <v>2</v>
      </c>
      <c r="I88" s="44">
        <v>1</v>
      </c>
      <c r="J88" s="3"/>
      <c r="K88" s="3"/>
      <c r="L88" s="3"/>
    </row>
    <row r="89" spans="1:12" s="8" customFormat="1" ht="14.25" customHeight="1" x14ac:dyDescent="0.2">
      <c r="A89" s="42">
        <v>3863</v>
      </c>
      <c r="B89" s="43" t="s">
        <v>57</v>
      </c>
      <c r="C89" s="43">
        <v>719</v>
      </c>
      <c r="D89" s="43">
        <v>527</v>
      </c>
      <c r="E89" s="43">
        <v>26</v>
      </c>
      <c r="F89" s="43">
        <v>76.91</v>
      </c>
      <c r="G89" s="43">
        <v>23.09</v>
      </c>
      <c r="H89" s="43">
        <v>6</v>
      </c>
      <c r="I89" s="44">
        <v>1</v>
      </c>
      <c r="J89" s="3"/>
      <c r="K89" s="3"/>
      <c r="L89" s="3"/>
    </row>
    <row r="90" spans="1:12" s="8" customFormat="1" ht="14.25" customHeight="1" x14ac:dyDescent="0.2">
      <c r="A90" s="42">
        <v>3871</v>
      </c>
      <c r="B90" s="43" t="s">
        <v>93</v>
      </c>
      <c r="C90" s="43">
        <v>6011</v>
      </c>
      <c r="D90" s="43">
        <v>2185</v>
      </c>
      <c r="E90" s="43">
        <v>0</v>
      </c>
      <c r="F90" s="43">
        <v>36.35</v>
      </c>
      <c r="G90" s="43">
        <v>63.65</v>
      </c>
      <c r="H90" s="43">
        <v>2</v>
      </c>
      <c r="I90" s="44">
        <v>1</v>
      </c>
      <c r="J90" s="3"/>
      <c r="K90" s="3"/>
      <c r="L90" s="3"/>
    </row>
    <row r="91" spans="1:12" s="8" customFormat="1" ht="14.25" customHeight="1" x14ac:dyDescent="0.2">
      <c r="A91" s="42">
        <v>3881</v>
      </c>
      <c r="B91" s="43" t="s">
        <v>88</v>
      </c>
      <c r="C91" s="43">
        <v>213</v>
      </c>
      <c r="D91" s="43">
        <v>101</v>
      </c>
      <c r="E91" s="43">
        <v>3</v>
      </c>
      <c r="F91" s="43">
        <v>48.83</v>
      </c>
      <c r="G91" s="43">
        <v>51.17</v>
      </c>
      <c r="H91" s="43">
        <v>2</v>
      </c>
      <c r="I91" s="44">
        <v>1</v>
      </c>
      <c r="J91" s="3"/>
      <c r="K91" s="3"/>
      <c r="L91" s="3"/>
    </row>
    <row r="92" spans="1:12" s="8" customFormat="1" ht="14.25" customHeight="1" x14ac:dyDescent="0.2">
      <c r="A92" s="42">
        <v>3882</v>
      </c>
      <c r="B92" s="43" t="s">
        <v>58</v>
      </c>
      <c r="C92" s="43">
        <v>633</v>
      </c>
      <c r="D92" s="43">
        <v>426</v>
      </c>
      <c r="E92" s="43">
        <v>43</v>
      </c>
      <c r="F92" s="43">
        <v>74.09</v>
      </c>
      <c r="G92" s="43">
        <v>25.91</v>
      </c>
      <c r="H92" s="43">
        <v>2</v>
      </c>
      <c r="I92" s="44">
        <v>1</v>
      </c>
      <c r="J92" s="3"/>
      <c r="K92" s="3"/>
      <c r="L92" s="3"/>
    </row>
    <row r="93" spans="1:12" s="8" customFormat="1" ht="14.25" customHeight="1" x14ac:dyDescent="0.2">
      <c r="A93" s="42">
        <v>3891</v>
      </c>
      <c r="B93" s="43" t="s">
        <v>59</v>
      </c>
      <c r="C93" s="43">
        <v>1447</v>
      </c>
      <c r="D93" s="43">
        <v>712</v>
      </c>
      <c r="E93" s="43">
        <v>2</v>
      </c>
      <c r="F93" s="43">
        <v>49.34</v>
      </c>
      <c r="G93" s="43">
        <v>50.66</v>
      </c>
      <c r="H93" s="43">
        <v>2</v>
      </c>
      <c r="I93" s="44">
        <v>1</v>
      </c>
      <c r="J93" s="3"/>
      <c r="K93" s="3"/>
      <c r="L93" s="3"/>
    </row>
    <row r="94" spans="1:12" s="8" customFormat="1" ht="14.25" customHeight="1" x14ac:dyDescent="0.2">
      <c r="A94" s="42">
        <v>3901</v>
      </c>
      <c r="B94" s="43" t="s">
        <v>60</v>
      </c>
      <c r="C94" s="43">
        <v>21043</v>
      </c>
      <c r="D94" s="43">
        <v>18711</v>
      </c>
      <c r="E94" s="43">
        <v>137</v>
      </c>
      <c r="F94" s="43">
        <v>89.57</v>
      </c>
      <c r="G94" s="43">
        <v>10.43</v>
      </c>
      <c r="H94" s="43">
        <v>1</v>
      </c>
      <c r="I94" s="44">
        <v>0</v>
      </c>
      <c r="J94" s="3"/>
      <c r="K94" s="3"/>
      <c r="L94" s="3"/>
    </row>
    <row r="95" spans="1:12" s="8" customFormat="1" ht="14.25" customHeight="1" x14ac:dyDescent="0.2">
      <c r="A95" s="42">
        <v>3911</v>
      </c>
      <c r="B95" s="43" t="s">
        <v>61</v>
      </c>
      <c r="C95" s="43">
        <v>2588</v>
      </c>
      <c r="D95" s="43">
        <v>948</v>
      </c>
      <c r="E95" s="43">
        <v>2</v>
      </c>
      <c r="F95" s="43">
        <v>36.71</v>
      </c>
      <c r="G95" s="43">
        <v>63.29</v>
      </c>
      <c r="H95" s="43">
        <v>2</v>
      </c>
      <c r="I95" s="44">
        <v>1</v>
      </c>
      <c r="J95" s="3"/>
      <c r="K95" s="3"/>
      <c r="L95" s="3"/>
    </row>
    <row r="96" spans="1:12" s="8" customFormat="1" ht="14.25" customHeight="1" x14ac:dyDescent="0.2">
      <c r="A96" s="42">
        <v>3921</v>
      </c>
      <c r="B96" s="43" t="s">
        <v>62</v>
      </c>
      <c r="C96" s="43">
        <v>5877</v>
      </c>
      <c r="D96" s="43">
        <v>1564</v>
      </c>
      <c r="E96" s="43">
        <v>2</v>
      </c>
      <c r="F96" s="43">
        <v>26.65</v>
      </c>
      <c r="G96" s="43">
        <v>73.349999999999994</v>
      </c>
      <c r="H96" s="43">
        <v>2</v>
      </c>
      <c r="I96" s="44">
        <v>1</v>
      </c>
      <c r="J96" s="3"/>
      <c r="K96" s="3"/>
      <c r="L96" s="3"/>
    </row>
    <row r="97" spans="1:12" s="8" customFormat="1" ht="14.25" customHeight="1" x14ac:dyDescent="0.2">
      <c r="A97" s="42">
        <v>3932</v>
      </c>
      <c r="B97" s="43" t="s">
        <v>63</v>
      </c>
      <c r="C97" s="43">
        <v>536</v>
      </c>
      <c r="D97" s="43">
        <v>145</v>
      </c>
      <c r="E97" s="43">
        <v>0</v>
      </c>
      <c r="F97" s="43">
        <v>27.05</v>
      </c>
      <c r="G97" s="43">
        <v>72.95</v>
      </c>
      <c r="H97" s="43">
        <v>2</v>
      </c>
      <c r="I97" s="44">
        <v>1</v>
      </c>
      <c r="J97" s="3"/>
      <c r="K97" s="3"/>
      <c r="L97" s="3"/>
    </row>
    <row r="98" spans="1:12" s="8" customFormat="1" ht="14.25" customHeight="1" x14ac:dyDescent="0.2">
      <c r="A98" s="42">
        <v>3945</v>
      </c>
      <c r="B98" s="43" t="s">
        <v>64</v>
      </c>
      <c r="C98" s="43">
        <v>1625</v>
      </c>
      <c r="D98" s="43">
        <v>1465</v>
      </c>
      <c r="E98" s="43">
        <v>5</v>
      </c>
      <c r="F98" s="43">
        <v>90.46</v>
      </c>
      <c r="G98" s="43">
        <v>9.5399999999999991</v>
      </c>
      <c r="H98" s="43">
        <v>1</v>
      </c>
      <c r="I98" s="44">
        <v>0</v>
      </c>
      <c r="J98" s="3"/>
      <c r="K98" s="3"/>
      <c r="L98" s="3"/>
    </row>
    <row r="99" spans="1:12" s="8" customFormat="1" ht="14.25" customHeight="1" x14ac:dyDescent="0.2">
      <c r="A99" s="42">
        <v>3946</v>
      </c>
      <c r="B99" s="43" t="s">
        <v>65</v>
      </c>
      <c r="C99" s="43">
        <v>1401</v>
      </c>
      <c r="D99" s="43">
        <v>1155</v>
      </c>
      <c r="E99" s="43">
        <v>14</v>
      </c>
      <c r="F99" s="43">
        <v>83.44</v>
      </c>
      <c r="G99" s="43">
        <v>16.559999999999999</v>
      </c>
      <c r="H99" s="43">
        <v>1</v>
      </c>
      <c r="I99" s="44">
        <v>0</v>
      </c>
      <c r="J99" s="3"/>
      <c r="K99" s="3"/>
      <c r="L99" s="3"/>
    </row>
    <row r="100" spans="1:12" s="8" customFormat="1" ht="14.25" customHeight="1" x14ac:dyDescent="0.2">
      <c r="A100" s="42">
        <v>3947</v>
      </c>
      <c r="B100" s="43" t="s">
        <v>66</v>
      </c>
      <c r="C100" s="43">
        <v>1736</v>
      </c>
      <c r="D100" s="43">
        <v>1551</v>
      </c>
      <c r="E100" s="43">
        <v>0</v>
      </c>
      <c r="F100" s="43">
        <v>89.34</v>
      </c>
      <c r="G100" s="43">
        <v>10.66</v>
      </c>
      <c r="H100" s="43">
        <v>1</v>
      </c>
      <c r="I100" s="44">
        <v>0</v>
      </c>
      <c r="J100" s="3"/>
      <c r="K100" s="3"/>
      <c r="L100" s="3"/>
    </row>
    <row r="101" spans="1:12" s="8" customFormat="1" ht="14.25" customHeight="1" x14ac:dyDescent="0.2">
      <c r="A101" s="42">
        <v>3951</v>
      </c>
      <c r="B101" s="43" t="s">
        <v>67</v>
      </c>
      <c r="C101" s="43">
        <v>458</v>
      </c>
      <c r="D101" s="43">
        <v>408</v>
      </c>
      <c r="E101" s="43">
        <v>2</v>
      </c>
      <c r="F101" s="43">
        <v>89.52</v>
      </c>
      <c r="G101" s="43">
        <v>10.48</v>
      </c>
      <c r="H101" s="43">
        <v>1</v>
      </c>
      <c r="I101" s="44">
        <v>0</v>
      </c>
      <c r="J101" s="3"/>
      <c r="K101" s="3"/>
      <c r="L101" s="3"/>
    </row>
    <row r="102" spans="1:12" s="8" customFormat="1" ht="14.25" customHeight="1" x14ac:dyDescent="0.2">
      <c r="A102" s="42">
        <v>3952</v>
      </c>
      <c r="B102" s="43" t="s">
        <v>68</v>
      </c>
      <c r="C102" s="43">
        <v>472</v>
      </c>
      <c r="D102" s="43">
        <v>403</v>
      </c>
      <c r="E102" s="43">
        <v>1</v>
      </c>
      <c r="F102" s="43">
        <v>85.59</v>
      </c>
      <c r="G102" s="43">
        <v>14.41</v>
      </c>
      <c r="H102" s="43">
        <v>1</v>
      </c>
      <c r="I102" s="44">
        <v>0</v>
      </c>
      <c r="J102" s="3"/>
      <c r="K102" s="3"/>
      <c r="L102" s="3"/>
    </row>
    <row r="103" spans="1:12" s="8" customFormat="1" ht="14.25" customHeight="1" x14ac:dyDescent="0.2">
      <c r="A103" s="42">
        <v>3953</v>
      </c>
      <c r="B103" s="43" t="s">
        <v>69</v>
      </c>
      <c r="C103" s="43">
        <v>1638</v>
      </c>
      <c r="D103" s="43">
        <v>1435</v>
      </c>
      <c r="E103" s="43">
        <v>0</v>
      </c>
      <c r="F103" s="43">
        <v>87.61</v>
      </c>
      <c r="G103" s="43">
        <v>12.39</v>
      </c>
      <c r="H103" s="43">
        <v>1</v>
      </c>
      <c r="I103" s="44">
        <v>0</v>
      </c>
      <c r="J103" s="3"/>
      <c r="K103" s="3"/>
      <c r="L103" s="3"/>
    </row>
    <row r="104" spans="1:12" s="8" customFormat="1" ht="14.25" customHeight="1" x14ac:dyDescent="0.2">
      <c r="A104" s="42">
        <v>3954</v>
      </c>
      <c r="B104" s="43" t="s">
        <v>70</v>
      </c>
      <c r="C104" s="43">
        <v>1242</v>
      </c>
      <c r="D104" s="43">
        <v>1072</v>
      </c>
      <c r="E104" s="43">
        <v>0</v>
      </c>
      <c r="F104" s="43">
        <v>86.31</v>
      </c>
      <c r="G104" s="43">
        <v>13.69</v>
      </c>
      <c r="H104" s="43">
        <v>1</v>
      </c>
      <c r="I104" s="44">
        <v>0</v>
      </c>
      <c r="J104" s="3"/>
      <c r="K104" s="3"/>
      <c r="L104" s="3"/>
    </row>
    <row r="105" spans="1:12" s="8" customFormat="1" ht="14.25" customHeight="1" x14ac:dyDescent="0.2">
      <c r="A105" s="42">
        <v>3955</v>
      </c>
      <c r="B105" s="43" t="s">
        <v>71</v>
      </c>
      <c r="C105" s="43">
        <v>4398</v>
      </c>
      <c r="D105" s="43">
        <v>4012</v>
      </c>
      <c r="E105" s="43">
        <v>1</v>
      </c>
      <c r="F105" s="43">
        <v>91.25</v>
      </c>
      <c r="G105" s="43">
        <v>8.75</v>
      </c>
      <c r="H105" s="43">
        <v>1</v>
      </c>
      <c r="I105" s="44">
        <v>0</v>
      </c>
      <c r="J105" s="3"/>
      <c r="K105" s="3"/>
      <c r="L105" s="3"/>
    </row>
    <row r="106" spans="1:12" s="8" customFormat="1" ht="14.25" customHeight="1" x14ac:dyDescent="0.2">
      <c r="A106" s="42">
        <v>3961</v>
      </c>
      <c r="B106" s="43" t="s">
        <v>72</v>
      </c>
      <c r="C106" s="43">
        <v>1479</v>
      </c>
      <c r="D106" s="43">
        <v>951</v>
      </c>
      <c r="E106" s="43">
        <v>0</v>
      </c>
      <c r="F106" s="43">
        <v>64.3</v>
      </c>
      <c r="G106" s="43">
        <v>35.700000000000003</v>
      </c>
      <c r="H106" s="43">
        <v>2</v>
      </c>
      <c r="I106" s="44">
        <v>1</v>
      </c>
      <c r="J106" s="3"/>
      <c r="K106" s="3"/>
      <c r="L106" s="3"/>
    </row>
    <row r="107" spans="1:12" s="8" customFormat="1" ht="14.25" customHeight="1" x14ac:dyDescent="0.2">
      <c r="A107" s="42">
        <v>3962</v>
      </c>
      <c r="B107" s="43" t="s">
        <v>73</v>
      </c>
      <c r="C107" s="43">
        <v>1721</v>
      </c>
      <c r="D107" s="43">
        <v>1266</v>
      </c>
      <c r="E107" s="43">
        <v>43</v>
      </c>
      <c r="F107" s="43">
        <v>76.06</v>
      </c>
      <c r="G107" s="43">
        <v>23.94</v>
      </c>
      <c r="H107" s="43">
        <v>2</v>
      </c>
      <c r="I107" s="44">
        <v>1</v>
      </c>
      <c r="J107" s="3"/>
      <c r="K107" s="3"/>
      <c r="L107" s="3"/>
    </row>
    <row r="108" spans="1:12" s="8" customFormat="1" ht="14.25" customHeight="1" x14ac:dyDescent="0.2">
      <c r="A108" s="42">
        <v>3972</v>
      </c>
      <c r="B108" s="43" t="s">
        <v>86</v>
      </c>
      <c r="C108" s="43">
        <v>989</v>
      </c>
      <c r="D108" s="43">
        <v>613</v>
      </c>
      <c r="E108" s="43">
        <v>37</v>
      </c>
      <c r="F108" s="43">
        <v>65.72</v>
      </c>
      <c r="G108" s="43">
        <v>34.28</v>
      </c>
      <c r="H108" s="43">
        <v>2</v>
      </c>
      <c r="I108" s="44">
        <v>1</v>
      </c>
      <c r="J108" s="3"/>
      <c r="K108" s="3"/>
      <c r="L108" s="3"/>
    </row>
    <row r="109" spans="1:12" s="8" customFormat="1" ht="14.25" customHeight="1" x14ac:dyDescent="0.2">
      <c r="A109" s="42">
        <v>3981</v>
      </c>
      <c r="B109" s="43" t="s">
        <v>74</v>
      </c>
      <c r="C109" s="43">
        <v>2192</v>
      </c>
      <c r="D109" s="43">
        <v>770</v>
      </c>
      <c r="E109" s="43">
        <v>1</v>
      </c>
      <c r="F109" s="43">
        <v>35.17</v>
      </c>
      <c r="G109" s="43">
        <v>64.83</v>
      </c>
      <c r="H109" s="43">
        <v>2</v>
      </c>
      <c r="I109" s="44">
        <v>1</v>
      </c>
      <c r="J109" s="3"/>
      <c r="K109" s="3"/>
      <c r="L109" s="3"/>
    </row>
    <row r="110" spans="1:12" s="8" customFormat="1" ht="14.25" customHeight="1" x14ac:dyDescent="0.2">
      <c r="A110" s="42">
        <v>3982</v>
      </c>
      <c r="B110" s="43" t="s">
        <v>75</v>
      </c>
      <c r="C110" s="43">
        <v>2359</v>
      </c>
      <c r="D110" s="43">
        <v>933</v>
      </c>
      <c r="E110" s="43">
        <v>36</v>
      </c>
      <c r="F110" s="43">
        <v>41.08</v>
      </c>
      <c r="G110" s="43">
        <v>58.92</v>
      </c>
      <c r="H110" s="43">
        <v>2</v>
      </c>
      <c r="I110" s="44">
        <v>1</v>
      </c>
      <c r="J110" s="3"/>
      <c r="K110" s="3"/>
      <c r="L110" s="3"/>
    </row>
    <row r="111" spans="1:12" s="8" customFormat="1" ht="14.25" customHeight="1" x14ac:dyDescent="0.2">
      <c r="A111" s="42">
        <v>3983</v>
      </c>
      <c r="B111" s="43" t="s">
        <v>76</v>
      </c>
      <c r="C111" s="43">
        <v>449</v>
      </c>
      <c r="D111" s="43">
        <v>151</v>
      </c>
      <c r="E111" s="43">
        <v>6</v>
      </c>
      <c r="F111" s="43">
        <v>34.97</v>
      </c>
      <c r="G111" s="43">
        <v>65.03</v>
      </c>
      <c r="H111" s="43">
        <v>2</v>
      </c>
      <c r="I111" s="44">
        <v>1</v>
      </c>
      <c r="J111" s="3"/>
      <c r="K111" s="3"/>
      <c r="L111" s="3"/>
    </row>
    <row r="112" spans="1:12" s="8" customFormat="1" ht="14.25" customHeight="1" x14ac:dyDescent="0.2">
      <c r="A112" s="42">
        <v>3985</v>
      </c>
      <c r="B112" s="43" t="s">
        <v>77</v>
      </c>
      <c r="C112" s="43">
        <v>1042</v>
      </c>
      <c r="D112" s="43">
        <v>488</v>
      </c>
      <c r="E112" s="43">
        <v>0</v>
      </c>
      <c r="F112" s="43">
        <v>46.83</v>
      </c>
      <c r="G112" s="43">
        <v>53.17</v>
      </c>
      <c r="H112" s="43">
        <v>2</v>
      </c>
      <c r="I112" s="44">
        <v>1</v>
      </c>
      <c r="J112" s="3"/>
      <c r="K112" s="3"/>
      <c r="L112" s="3"/>
    </row>
    <row r="113" spans="1:12" s="8" customFormat="1" ht="14.25" customHeight="1" x14ac:dyDescent="0.2">
      <c r="A113" s="42">
        <v>3986</v>
      </c>
      <c r="B113" s="43" t="s">
        <v>78</v>
      </c>
      <c r="C113" s="43">
        <v>1848</v>
      </c>
      <c r="D113" s="43">
        <v>573</v>
      </c>
      <c r="E113" s="43">
        <v>0</v>
      </c>
      <c r="F113" s="43">
        <v>31.01</v>
      </c>
      <c r="G113" s="43">
        <v>68.989999999999995</v>
      </c>
      <c r="H113" s="43">
        <v>2</v>
      </c>
      <c r="I113" s="44">
        <v>1</v>
      </c>
      <c r="J113" s="3"/>
      <c r="K113" s="3"/>
      <c r="L113" s="3"/>
    </row>
    <row r="114" spans="1:12" s="8" customFormat="1" ht="14.25" customHeight="1" x14ac:dyDescent="0.2">
      <c r="A114" s="42">
        <v>3987</v>
      </c>
      <c r="B114" s="43" t="s">
        <v>79</v>
      </c>
      <c r="C114" s="43">
        <v>829</v>
      </c>
      <c r="D114" s="43">
        <v>527</v>
      </c>
      <c r="E114" s="43">
        <v>9</v>
      </c>
      <c r="F114" s="43">
        <v>64.66</v>
      </c>
      <c r="G114" s="43">
        <v>35.340000000000003</v>
      </c>
      <c r="H114" s="43">
        <v>2</v>
      </c>
      <c r="I114" s="44">
        <v>1</v>
      </c>
      <c r="J114" s="3"/>
      <c r="K114" s="3"/>
      <c r="L114" s="3"/>
    </row>
    <row r="115" spans="1:12" s="8" customFormat="1" ht="14.25" customHeight="1" thickBot="1" x14ac:dyDescent="0.25">
      <c r="A115" s="45">
        <v>3988</v>
      </c>
      <c r="B115" s="46" t="s">
        <v>89</v>
      </c>
      <c r="C115" s="46">
        <v>2767</v>
      </c>
      <c r="D115" s="46">
        <v>520</v>
      </c>
      <c r="E115" s="46">
        <v>0</v>
      </c>
      <c r="F115" s="46">
        <v>18.79</v>
      </c>
      <c r="G115" s="46">
        <v>81.209999999999994</v>
      </c>
      <c r="H115" s="46">
        <v>2</v>
      </c>
      <c r="I115" s="47">
        <v>1</v>
      </c>
      <c r="J115" s="3"/>
      <c r="K115" s="3"/>
      <c r="L115" s="3"/>
    </row>
    <row r="116" spans="1:12" s="3" customFormat="1" x14ac:dyDescent="0.2">
      <c r="C116" s="2"/>
      <c r="D116" s="2"/>
      <c r="E116" s="2"/>
      <c r="F116" s="2"/>
      <c r="G116" s="2"/>
      <c r="H116" s="2"/>
      <c r="I116" s="2"/>
      <c r="J116" s="2"/>
    </row>
    <row r="117" spans="1:12" s="3" customFormat="1" x14ac:dyDescent="0.2">
      <c r="A117" s="28" t="str">
        <f>VLOOKUP("&lt;Legende_1&gt;",Uebersetzungen!$B$3:$E$336,Uebersetzungen!$B$2+1,FALSE)</f>
        <v>Attributwerte Verfahren</v>
      </c>
      <c r="B117" s="29"/>
      <c r="C117" s="2"/>
      <c r="D117" s="2"/>
      <c r="E117" s="2"/>
      <c r="F117" s="2"/>
      <c r="G117" s="2"/>
      <c r="H117" s="2"/>
      <c r="I117" s="2"/>
      <c r="J117" s="2"/>
    </row>
    <row r="118" spans="1:12" s="3" customFormat="1" x14ac:dyDescent="0.2">
      <c r="A118" s="29">
        <v>1</v>
      </c>
      <c r="B118" s="29" t="str">
        <f>VLOOKUP("&lt;Legende_2&gt;",Uebersetzungen!$B$3:$E$336,Uebersetzungen!$B$2+1,FALSE)</f>
        <v>Ohne Verfahren. Der Zweitwohnungsanteil liegt weiterhin unter 20 %.</v>
      </c>
      <c r="C118" s="2"/>
      <c r="D118" s="2"/>
      <c r="E118" s="2"/>
      <c r="F118" s="2"/>
      <c r="G118" s="2"/>
      <c r="H118" s="2"/>
      <c r="I118" s="2"/>
      <c r="J118" s="2"/>
    </row>
    <row r="119" spans="1:12" s="3" customFormat="1" x14ac:dyDescent="0.2">
      <c r="A119" s="29">
        <v>2</v>
      </c>
      <c r="B119" s="29" t="str">
        <f>VLOOKUP("&lt;Legende_3&gt;",Uebersetzungen!$B$3:$E$336,Uebersetzungen!$B$2+1,FALSE)</f>
        <v>Ohne Verfahren. Der Zweitwohnungsanteil liegt weiterhin über 20 %.</v>
      </c>
      <c r="C119" s="2"/>
      <c r="D119" s="2"/>
      <c r="E119" s="2"/>
      <c r="F119" s="2"/>
      <c r="G119" s="2"/>
      <c r="H119" s="2"/>
      <c r="I119" s="2"/>
      <c r="J119" s="2"/>
    </row>
    <row r="120" spans="1:12" s="3" customFormat="1" x14ac:dyDescent="0.2">
      <c r="A120" s="29">
        <v>3</v>
      </c>
      <c r="B120" s="29" t="str">
        <f>VLOOKUP("&lt;Legende_4&gt;",Uebersetzungen!$B$3:$E$336,Uebersetzungen!$B$2+1,FALSE)</f>
        <v>In einem Verfahren. Da der Zweitwohnungsanteil gemäss Inventar neu unter 20 % liegt, wird er überprüft.</v>
      </c>
      <c r="C120" s="2"/>
      <c r="D120" s="2"/>
      <c r="E120" s="2"/>
      <c r="F120" s="2"/>
      <c r="G120" s="2"/>
      <c r="H120" s="2"/>
      <c r="I120" s="2"/>
      <c r="J120" s="2"/>
    </row>
    <row r="121" spans="1:12" s="3" customFormat="1" x14ac:dyDescent="0.2">
      <c r="A121" s="29">
        <v>4</v>
      </c>
      <c r="B121" s="29" t="str">
        <f>VLOOKUP("&lt;Legende_5&gt;",Uebersetzungen!$B$3:$E$336,Uebersetzungen!$B$2+1,FALSE)</f>
        <v>In einem Verfahren. Da der Zweitwohnungsanteil gemäss Inventar neu über 20 % liegt, wird er überprüft.</v>
      </c>
      <c r="C121" s="2"/>
      <c r="D121" s="2"/>
      <c r="E121" s="2"/>
      <c r="F121" s="2"/>
      <c r="G121" s="2"/>
      <c r="H121" s="2"/>
      <c r="I121" s="2"/>
      <c r="J121" s="2"/>
    </row>
    <row r="122" spans="1:12" s="3" customFormat="1" x14ac:dyDescent="0.2">
      <c r="A122" s="29">
        <v>5</v>
      </c>
      <c r="B122" s="29" t="str">
        <f>VLOOKUP("&lt;Legende_6&gt;",Uebersetzungen!$B$3:$E$336,Uebersetzungen!$B$2+1,FALSE)</f>
        <v>Verfahren abgeschlossen. Der Zweitwohnungsanteil wurde überprüft, er liegt unter 20 %.</v>
      </c>
      <c r="C122" s="2"/>
      <c r="D122" s="2"/>
      <c r="E122" s="2"/>
      <c r="F122" s="2"/>
      <c r="G122" s="2"/>
      <c r="H122" s="2"/>
      <c r="I122" s="2"/>
      <c r="J122" s="2"/>
    </row>
    <row r="123" spans="1:12" s="3" customFormat="1" x14ac:dyDescent="0.2">
      <c r="A123" s="29">
        <v>6</v>
      </c>
      <c r="B123" s="29" t="str">
        <f>VLOOKUP("&lt;Legende_7&gt;",Uebersetzungen!$B$3:$E$336,Uebersetzungen!$B$2+1,FALSE)</f>
        <v>Verfahren abgeschlossen. Der Zweitwohnungsanteil wurde überprüft, er liegt über 20 %.</v>
      </c>
      <c r="C123" s="2"/>
      <c r="D123" s="2"/>
      <c r="E123" s="2"/>
      <c r="F123" s="2"/>
      <c r="G123" s="2"/>
      <c r="H123" s="2"/>
      <c r="I123" s="2"/>
      <c r="J123" s="2"/>
    </row>
    <row r="124" spans="1:12" s="3" customFormat="1" x14ac:dyDescent="0.2">
      <c r="A124" s="29">
        <v>7</v>
      </c>
      <c r="B124" s="29" t="str">
        <f>VLOOKUP("&lt;Legende_8&gt;",Uebersetzungen!$B$3:$E$336,Uebersetzungen!$B$2+1,FALSE)</f>
        <v>Verfahren abgeschlossen. Überprüfter Zweitwohnungsanteil entspricht nicht dem Inventar, er liegt unter 20 %.</v>
      </c>
      <c r="C124" s="2"/>
      <c r="D124" s="2"/>
      <c r="E124" s="2"/>
      <c r="F124" s="2"/>
      <c r="G124" s="2"/>
      <c r="H124" s="2"/>
      <c r="I124" s="2"/>
      <c r="J124" s="2"/>
    </row>
    <row r="125" spans="1:12" s="3" customFormat="1" x14ac:dyDescent="0.2">
      <c r="A125" s="29">
        <v>8</v>
      </c>
      <c r="B125" s="29" t="str">
        <f>VLOOKUP("&lt;Legende_9&gt;",Uebersetzungen!$B$3:$E$336,Uebersetzungen!$B$2+1,FALSE)</f>
        <v>Verfahren abgeschlossen. Überprüfter Zweitwohnungsanteil entspricht nicht dem Inventar, er liegt über 20 %.</v>
      </c>
      <c r="C125" s="2"/>
      <c r="D125" s="2"/>
      <c r="E125" s="2"/>
      <c r="F125" s="2"/>
      <c r="G125" s="2"/>
      <c r="H125" s="2"/>
      <c r="I125" s="2"/>
      <c r="J125" s="2"/>
    </row>
    <row r="126" spans="1:12" s="3" customFormat="1" x14ac:dyDescent="0.2">
      <c r="A126" s="29"/>
      <c r="B126" s="29"/>
      <c r="C126" s="2"/>
      <c r="D126" s="2"/>
      <c r="E126" s="2"/>
      <c r="F126" s="2"/>
      <c r="G126" s="2"/>
      <c r="H126" s="2"/>
      <c r="I126" s="2"/>
      <c r="J126" s="2"/>
    </row>
    <row r="127" spans="1:12" s="3" customFormat="1" x14ac:dyDescent="0.2">
      <c r="A127" s="30" t="str">
        <f>VLOOKUP("&lt;Legende_10&gt;",Uebersetzungen!$B$3:$E$336,Uebersetzungen!$B$2+1,FALSE)</f>
        <v>Attributwerte Status</v>
      </c>
      <c r="B127" s="29"/>
      <c r="C127" s="2"/>
      <c r="D127" s="2"/>
      <c r="E127" s="2"/>
      <c r="F127" s="2"/>
      <c r="G127" s="2"/>
      <c r="H127" s="2"/>
      <c r="I127" s="2"/>
      <c r="J127" s="2"/>
    </row>
    <row r="128" spans="1:12" s="3" customFormat="1" x14ac:dyDescent="0.2">
      <c r="A128" s="29">
        <v>0</v>
      </c>
      <c r="B128" s="29" t="str">
        <f>VLOOKUP("&lt;Legende_11&gt;",Uebersetzungen!$B$3:$E$336,Uebersetzungen!$B$2+1,FALSE)</f>
        <v>untersteht nicht den baurechtlichen Bestimmungen des ZWG</v>
      </c>
      <c r="C128" s="2"/>
      <c r="D128" s="2"/>
      <c r="E128" s="2"/>
      <c r="F128" s="2"/>
      <c r="G128" s="2"/>
      <c r="H128" s="2"/>
      <c r="I128" s="2"/>
      <c r="J128" s="2"/>
    </row>
    <row r="129" spans="1:10" s="3" customFormat="1" x14ac:dyDescent="0.2">
      <c r="A129" s="29">
        <v>1</v>
      </c>
      <c r="B129" s="29" t="str">
        <f>VLOOKUP("&lt;Legende_12&gt;",Uebersetzungen!$B$3:$E$336,Uebersetzungen!$B$2+1,FALSE)</f>
        <v>untersteht den baurechtlichen Bestimmungen des ZWG</v>
      </c>
      <c r="C129" s="2"/>
      <c r="D129" s="2"/>
      <c r="E129" s="2"/>
      <c r="F129" s="2"/>
      <c r="G129" s="2"/>
      <c r="H129" s="2"/>
      <c r="I129" s="2"/>
      <c r="J129" s="2"/>
    </row>
    <row r="130" spans="1:10" s="3" customFormat="1" x14ac:dyDescent="0.2">
      <c r="A130" s="29"/>
      <c r="B130" s="29"/>
      <c r="C130" s="2"/>
      <c r="D130" s="2"/>
      <c r="E130" s="2"/>
      <c r="F130" s="2"/>
      <c r="G130" s="2"/>
      <c r="H130" s="2"/>
      <c r="I130" s="2"/>
      <c r="J130" s="2"/>
    </row>
    <row r="131" spans="1:10" s="3" customFormat="1" x14ac:dyDescent="0.2">
      <c r="A131" s="30" t="str">
        <f>VLOOKUP("&lt;Legende_13&gt;",Uebersetzungen!$B$3:$E$336,Uebersetzungen!$B$2+1,FALSE)</f>
        <v xml:space="preserve">Legende </v>
      </c>
      <c r="B131" s="29"/>
      <c r="C131" s="2"/>
      <c r="D131" s="2"/>
      <c r="E131" s="2"/>
      <c r="F131" s="2"/>
      <c r="G131" s="2"/>
      <c r="H131" s="2"/>
      <c r="I131" s="2"/>
      <c r="J131" s="2"/>
    </row>
    <row r="132" spans="1:10" s="3" customFormat="1" x14ac:dyDescent="0.2">
      <c r="A132" s="29">
        <v>0</v>
      </c>
      <c r="B132" s="29" t="str">
        <f>VLOOKUP("&lt;Legende_14&gt;",Uebersetzungen!$B$3:$E$336,Uebersetzungen!$B$2+1,FALSE)</f>
        <v xml:space="preserve">weiss (Verfahrenscodes 1, 4, 5, 7) </v>
      </c>
      <c r="C132" s="2"/>
      <c r="D132" s="2"/>
      <c r="E132" s="2"/>
      <c r="F132" s="2"/>
      <c r="G132" s="2"/>
      <c r="H132" s="2"/>
      <c r="I132" s="2"/>
      <c r="J132" s="2"/>
    </row>
    <row r="133" spans="1:10" s="3" customFormat="1" x14ac:dyDescent="0.2">
      <c r="A133" s="29">
        <v>1</v>
      </c>
      <c r="B133" s="29" t="str">
        <f>VLOOKUP("&lt;Legende_15&gt;",Uebersetzungen!$B$3:$E$336,Uebersetzungen!$B$2+1,FALSE)</f>
        <v>blau (Verfahrenscodes 2, 3, 6, 8)</v>
      </c>
      <c r="C133" s="2"/>
      <c r="D133" s="2"/>
      <c r="E133" s="2"/>
      <c r="F133" s="2"/>
      <c r="G133" s="2"/>
      <c r="H133" s="2"/>
      <c r="I133" s="2"/>
      <c r="J133" s="2"/>
    </row>
    <row r="134" spans="1:10" s="3" customFormat="1" x14ac:dyDescent="0.2">
      <c r="C134" s="2"/>
      <c r="D134" s="2"/>
      <c r="E134" s="2"/>
      <c r="F134" s="2"/>
      <c r="G134" s="2"/>
      <c r="H134" s="2"/>
      <c r="I134" s="2"/>
      <c r="J134" s="2"/>
    </row>
    <row r="135" spans="1:10" s="3" customFormat="1" x14ac:dyDescent="0.2">
      <c r="C135" s="2"/>
      <c r="D135" s="2"/>
      <c r="E135" s="2"/>
      <c r="F135" s="2"/>
      <c r="G135" s="2"/>
      <c r="H135" s="2"/>
      <c r="I135" s="2"/>
      <c r="J135" s="2"/>
    </row>
    <row r="136" spans="1:10" x14ac:dyDescent="0.2">
      <c r="A136" s="3" t="str">
        <f>VLOOKUP("&lt;Quelle_1&gt;",Uebersetzungen!$B$3:$E$41,Uebersetzungen!$B$2+1,FALSE)</f>
        <v>Quelle: ARE (Wohnungsinventar)</v>
      </c>
      <c r="B136" s="3"/>
    </row>
    <row r="137" spans="1:10" x14ac:dyDescent="0.2">
      <c r="A137" s="2" t="str">
        <f>VLOOKUP("&lt;Aktualisierung&gt;",Uebersetzungen!$B$3:$E$41,Uebersetzungen!$B$2+1,FALSE)</f>
        <v>Letztmals aktualisiert am: 19.03.2024</v>
      </c>
    </row>
  </sheetData>
  <sheetProtection sheet="1" objects="1" scenarios="1"/>
  <mergeCells count="2">
    <mergeCell ref="A7:C7"/>
    <mergeCell ref="C13:I13"/>
  </mergeCells>
  <pageMargins left="0.78431372549019618" right="0.78431372549019618" top="0.98039215686274517" bottom="0.98039215686274517" header="0.50980392156862753" footer="0.50980392156862753"/>
  <pageSetup paperSize="9" scale="40" orientation="portrait" horizontalDpi="300" verticalDpi="300" r:id="rId1"/>
  <headerFooter alignWithMargins="0"/>
  <rowBreaks count="1" manualBreakCount="1">
    <brk id="72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3</xdr:col>
                    <xdr:colOff>1143000</xdr:colOff>
                    <xdr:row>1</xdr:row>
                    <xdr:rowOff>123825</xdr:rowOff>
                  </from>
                  <to>
                    <xdr:col>4</xdr:col>
                    <xdr:colOff>647700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3</xdr:col>
                    <xdr:colOff>1143000</xdr:colOff>
                    <xdr:row>2</xdr:row>
                    <xdr:rowOff>104775</xdr:rowOff>
                  </from>
                  <to>
                    <xdr:col>4</xdr:col>
                    <xdr:colOff>1019175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Option Button 3">
              <controlPr defaultSize="0" autoFill="0" autoLine="0" autoPict="0">
                <anchor moveWithCells="1">
                  <from>
                    <xdr:col>3</xdr:col>
                    <xdr:colOff>1143000</xdr:colOff>
                    <xdr:row>3</xdr:row>
                    <xdr:rowOff>66675</xdr:rowOff>
                  </from>
                  <to>
                    <xdr:col>4</xdr:col>
                    <xdr:colOff>647700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37"/>
  <sheetViews>
    <sheetView zoomScaleNormal="100" workbookViewId="0"/>
  </sheetViews>
  <sheetFormatPr baseColWidth="10" defaultColWidth="9.140625" defaultRowHeight="12.75" x14ac:dyDescent="0.2"/>
  <cols>
    <col min="1" max="1" width="14.140625" style="2" customWidth="1"/>
    <col min="2" max="2" width="29.7109375" style="2" customWidth="1"/>
    <col min="3" max="9" width="24" style="2" customWidth="1"/>
    <col min="10" max="11" width="11.42578125" style="2" customWidth="1"/>
    <col min="12" max="16384" width="9.140625" style="2"/>
  </cols>
  <sheetData>
    <row r="1" spans="1:12" s="1" customFormat="1" x14ac:dyDescent="0.2"/>
    <row r="2" spans="1:12" s="1" customFormat="1" ht="15.75" x14ac:dyDescent="0.25">
      <c r="C2" s="10"/>
      <c r="D2" s="10"/>
      <c r="E2" s="10"/>
      <c r="F2" s="10"/>
    </row>
    <row r="3" spans="1:12" s="1" customFormat="1" ht="15.75" x14ac:dyDescent="0.25">
      <c r="C3" s="10"/>
      <c r="D3" s="10"/>
      <c r="E3" s="10"/>
      <c r="F3" s="10"/>
    </row>
    <row r="4" spans="1:12" s="1" customFormat="1" ht="15.75" x14ac:dyDescent="0.25">
      <c r="C4" s="10"/>
      <c r="D4" s="10"/>
      <c r="E4" s="10"/>
      <c r="F4" s="10"/>
    </row>
    <row r="5" spans="1:12" s="1" customFormat="1" x14ac:dyDescent="0.2"/>
    <row r="6" spans="1:12" s="1" customFormat="1" x14ac:dyDescent="0.2"/>
    <row r="7" spans="1:12" s="3" customFormat="1" ht="15.75" x14ac:dyDescent="0.2">
      <c r="A7" s="27" t="str">
        <f>VLOOKUP("&lt;Fachbereich&gt;",Uebersetzungen!$B$3:$E$36,Uebersetzungen!$B$2+1,FALSE)</f>
        <v>Daten &amp; Statistik</v>
      </c>
      <c r="B7" s="27"/>
      <c r="C7" s="27"/>
      <c r="D7" s="26"/>
      <c r="E7" s="26"/>
      <c r="F7" s="26"/>
      <c r="G7" s="4"/>
      <c r="H7" s="4"/>
      <c r="I7" s="4"/>
      <c r="J7" s="4"/>
      <c r="K7" s="4"/>
    </row>
    <row r="8" spans="1:12" s="3" customFormat="1" ht="15.75" x14ac:dyDescent="0.2">
      <c r="A8" s="26"/>
      <c r="B8" s="26"/>
      <c r="C8" s="26"/>
      <c r="D8" s="26"/>
      <c r="E8" s="26"/>
      <c r="F8" s="26"/>
      <c r="G8" s="4"/>
      <c r="H8" s="4"/>
      <c r="I8" s="4"/>
      <c r="J8" s="4"/>
      <c r="K8" s="4"/>
    </row>
    <row r="9" spans="1:12" s="6" customFormat="1" ht="18" x14ac:dyDescent="0.25">
      <c r="A9" s="5" t="str">
        <f>VLOOKUP("&lt;Titel&gt;",Uebersetzungen!$B$3:$E$36,Uebersetzungen!$B$2+1,FALSE)</f>
        <v>Wohnungsinventar und Zweitwohnungsanteil nach Gemeinden</v>
      </c>
      <c r="B9" s="5"/>
    </row>
    <row r="10" spans="1:12" s="3" customFormat="1" x14ac:dyDescent="0.2">
      <c r="A10" s="22" t="str">
        <f>VLOOKUP("&lt;UTitel&gt;",Uebersetzungen!$B$3:$E$36,Uebersetzungen!$B$2+1,FALSE)</f>
        <v>(Gemeindestand 2024: 101 Gemeinden)</v>
      </c>
      <c r="B10" s="22"/>
      <c r="G10" s="7"/>
      <c r="H10" s="7"/>
      <c r="I10" s="7"/>
      <c r="J10" s="7"/>
    </row>
    <row r="11" spans="1:12" s="3" customFormat="1" x14ac:dyDescent="0.2">
      <c r="G11" s="7"/>
      <c r="H11" s="7"/>
      <c r="I11" s="7"/>
      <c r="J11" s="7"/>
    </row>
    <row r="12" spans="1:12" s="3" customFormat="1" ht="13.5" thickBot="1" x14ac:dyDescent="0.25">
      <c r="G12" s="7"/>
      <c r="H12" s="7"/>
      <c r="I12" s="7"/>
      <c r="J12" s="7"/>
    </row>
    <row r="13" spans="1:12" s="25" customFormat="1" ht="32.25" customHeight="1" thickBot="1" x14ac:dyDescent="0.25">
      <c r="C13" s="37" t="s">
        <v>225</v>
      </c>
      <c r="D13" s="38"/>
      <c r="E13" s="38"/>
      <c r="F13" s="38"/>
      <c r="G13" s="38"/>
      <c r="H13" s="38"/>
      <c r="I13" s="39"/>
    </row>
    <row r="14" spans="1:12" s="8" customFormat="1" ht="43.5" customHeight="1" thickBot="1" x14ac:dyDescent="0.25">
      <c r="A14" s="35" t="str">
        <f>VLOOKUP("&lt;SpaltenTitel_1&gt;",Uebersetzungen!$B$3:$E$36,Uebersetzungen!$B$2+1,FALSE)</f>
        <v>BFS-Nummer</v>
      </c>
      <c r="B14" s="36" t="str">
        <f>VLOOKUP("&lt;SpaltenTitel_2&gt;",Uebersetzungen!$B$3:$E$36,Uebersetzungen!$B$2+1,FALSE)</f>
        <v>Gemeinde</v>
      </c>
      <c r="C14" s="48" t="str">
        <f>VLOOKUP("&lt;SpaltenTitel_3&gt;",Uebersetzungen!$B$3:$E$36,Uebersetzungen!$B$2+1,FALSE)</f>
        <v>Gesamtzahl aller Wohnungen</v>
      </c>
      <c r="D14" s="40" t="str">
        <f>VLOOKUP("&lt;SpaltenTitel_4&gt;",Uebersetzungen!$B$3:$E$36,Uebersetzungen!$B$2+1,FALSE)</f>
        <v>Anzahl Erstwohnungen</v>
      </c>
      <c r="E14" s="40" t="str">
        <f>VLOOKUP("&lt;SpaltenTitel_5&gt;",Uebersetzungen!$B$3:$E$36,Uebersetzungen!$B$2+1,FALSE)</f>
        <v>Anzahl Erstwohnungen gleichgestellte Wohnungen</v>
      </c>
      <c r="F14" s="41" t="str">
        <f>VLOOKUP("&lt;SpaltenTitel_6&gt;",Uebersetzungen!$B$3:$E$36,Uebersetzungen!$B$2+1,FALSE)</f>
        <v>Erstwohnungsanteil</v>
      </c>
      <c r="G14" s="40" t="str">
        <f>VLOOKUP("&lt;SpaltenTitel_7&gt;",Uebersetzungen!$B$3:$E$36,Uebersetzungen!$B$2+1,FALSE)</f>
        <v>Zweitwohnungsanteil</v>
      </c>
      <c r="H14" s="40" t="str">
        <f>VLOOKUP("&lt;SpaltenTitel_8&gt;",Uebersetzungen!$B$3:$E$36,Uebersetzungen!$B$2+1,FALSE)</f>
        <v>Verfahren</v>
      </c>
      <c r="I14" s="49" t="str">
        <f>VLOOKUP("&lt;SpaltenTitel_9&gt;",Uebersetzungen!$B$3:$E$36,Uebersetzungen!$B$2+1,FALSE)</f>
        <v>Status</v>
      </c>
    </row>
    <row r="15" spans="1:12" s="8" customFormat="1" ht="14.25" customHeight="1" x14ac:dyDescent="0.2">
      <c r="A15" s="42">
        <v>3506</v>
      </c>
      <c r="B15" s="43" t="s">
        <v>0</v>
      </c>
      <c r="C15" s="43">
        <v>5716</v>
      </c>
      <c r="D15" s="43">
        <v>1309</v>
      </c>
      <c r="E15" s="43">
        <v>0</v>
      </c>
      <c r="F15" s="43">
        <v>22.9</v>
      </c>
      <c r="G15" s="43">
        <v>77.099999999999994</v>
      </c>
      <c r="H15" s="43">
        <v>2</v>
      </c>
      <c r="I15" s="44">
        <v>1</v>
      </c>
      <c r="J15" s="3"/>
      <c r="K15" s="3"/>
      <c r="L15" s="3"/>
    </row>
    <row r="16" spans="1:12" s="8" customFormat="1" ht="14.25" customHeight="1" x14ac:dyDescent="0.2">
      <c r="A16" s="42">
        <v>3513</v>
      </c>
      <c r="B16" s="43" t="s">
        <v>1</v>
      </c>
      <c r="C16" s="43">
        <v>998</v>
      </c>
      <c r="D16" s="43">
        <v>265</v>
      </c>
      <c r="E16" s="43">
        <v>0</v>
      </c>
      <c r="F16" s="43">
        <v>26.55</v>
      </c>
      <c r="G16" s="43">
        <v>73.45</v>
      </c>
      <c r="H16" s="43">
        <v>2</v>
      </c>
      <c r="I16" s="44">
        <v>1</v>
      </c>
      <c r="J16" s="3"/>
      <c r="K16" s="3"/>
      <c r="L16" s="3"/>
    </row>
    <row r="17" spans="1:12" s="8" customFormat="1" ht="14.25" customHeight="1" x14ac:dyDescent="0.2">
      <c r="A17" s="42">
        <v>3514</v>
      </c>
      <c r="B17" s="43" t="s">
        <v>219</v>
      </c>
      <c r="C17" s="43">
        <v>273</v>
      </c>
      <c r="D17" s="43">
        <v>109</v>
      </c>
      <c r="E17" s="43">
        <v>0</v>
      </c>
      <c r="F17" s="43">
        <v>39.93</v>
      </c>
      <c r="G17" s="43">
        <v>60.07</v>
      </c>
      <c r="H17" s="43">
        <v>2</v>
      </c>
      <c r="I17" s="44">
        <v>1</v>
      </c>
      <c r="J17" s="3"/>
      <c r="K17" s="3"/>
      <c r="L17" s="3"/>
    </row>
    <row r="18" spans="1:12" s="8" customFormat="1" ht="14.25" customHeight="1" x14ac:dyDescent="0.2">
      <c r="A18" s="42">
        <v>3542</v>
      </c>
      <c r="B18" s="43" t="s">
        <v>84</v>
      </c>
      <c r="C18" s="43">
        <v>1499</v>
      </c>
      <c r="D18" s="43">
        <v>622</v>
      </c>
      <c r="E18" s="43">
        <v>0</v>
      </c>
      <c r="F18" s="43">
        <v>41.49</v>
      </c>
      <c r="G18" s="43">
        <v>58.51</v>
      </c>
      <c r="H18" s="43">
        <v>2</v>
      </c>
      <c r="I18" s="44">
        <v>1</v>
      </c>
      <c r="J18" s="3"/>
      <c r="K18" s="3"/>
      <c r="L18" s="3"/>
    </row>
    <row r="19" spans="1:12" s="8" customFormat="1" ht="14.25" customHeight="1" x14ac:dyDescent="0.2">
      <c r="A19" s="42">
        <v>3543</v>
      </c>
      <c r="B19" s="43" t="s">
        <v>87</v>
      </c>
      <c r="C19" s="43">
        <v>4672</v>
      </c>
      <c r="D19" s="43">
        <v>1151</v>
      </c>
      <c r="E19" s="43">
        <v>8</v>
      </c>
      <c r="F19" s="43">
        <v>24.81</v>
      </c>
      <c r="G19" s="43">
        <v>75.19</v>
      </c>
      <c r="H19" s="43">
        <v>2</v>
      </c>
      <c r="I19" s="44">
        <v>1</v>
      </c>
      <c r="J19" s="3"/>
      <c r="K19" s="3"/>
      <c r="L19" s="3"/>
    </row>
    <row r="20" spans="1:12" s="8" customFormat="1" ht="14.25" customHeight="1" x14ac:dyDescent="0.2">
      <c r="A20" s="42">
        <v>3544</v>
      </c>
      <c r="B20" s="43" t="s">
        <v>90</v>
      </c>
      <c r="C20" s="43">
        <v>1388</v>
      </c>
      <c r="D20" s="43">
        <v>413</v>
      </c>
      <c r="E20" s="43">
        <v>0</v>
      </c>
      <c r="F20" s="43">
        <v>29.76</v>
      </c>
      <c r="G20" s="43">
        <v>70.239999999999995</v>
      </c>
      <c r="H20" s="43">
        <v>2</v>
      </c>
      <c r="I20" s="44">
        <v>1</v>
      </c>
      <c r="J20" s="3"/>
      <c r="K20" s="3"/>
      <c r="L20" s="3"/>
    </row>
    <row r="21" spans="1:12" s="8" customFormat="1" ht="14.25" customHeight="1" x14ac:dyDescent="0.2">
      <c r="A21" s="42">
        <v>3551</v>
      </c>
      <c r="B21" s="43" t="s">
        <v>2</v>
      </c>
      <c r="C21" s="43">
        <v>827</v>
      </c>
      <c r="D21" s="43">
        <v>478</v>
      </c>
      <c r="E21" s="43">
        <v>4</v>
      </c>
      <c r="F21" s="43">
        <v>58.28</v>
      </c>
      <c r="G21" s="43">
        <v>41.72</v>
      </c>
      <c r="H21" s="43">
        <v>2</v>
      </c>
      <c r="I21" s="44">
        <v>1</v>
      </c>
      <c r="J21" s="3"/>
      <c r="K21" s="3"/>
      <c r="L21" s="3"/>
    </row>
    <row r="22" spans="1:12" s="8" customFormat="1" ht="14.25" customHeight="1" x14ac:dyDescent="0.2">
      <c r="A22" s="42">
        <v>3561</v>
      </c>
      <c r="B22" s="43" t="s">
        <v>3</v>
      </c>
      <c r="C22" s="43">
        <v>2679</v>
      </c>
      <c r="D22" s="43">
        <v>1482</v>
      </c>
      <c r="E22" s="43">
        <v>0</v>
      </c>
      <c r="F22" s="43">
        <v>55.32</v>
      </c>
      <c r="G22" s="43">
        <v>44.68</v>
      </c>
      <c r="H22" s="43">
        <v>2</v>
      </c>
      <c r="I22" s="44">
        <v>1</v>
      </c>
      <c r="J22" s="3"/>
      <c r="K22" s="3"/>
      <c r="L22" s="3"/>
    </row>
    <row r="23" spans="1:12" s="8" customFormat="1" ht="14.25" customHeight="1" x14ac:dyDescent="0.2">
      <c r="A23" s="42">
        <v>3572</v>
      </c>
      <c r="B23" s="43" t="s">
        <v>4</v>
      </c>
      <c r="C23" s="43">
        <v>1360</v>
      </c>
      <c r="D23" s="43">
        <v>286</v>
      </c>
      <c r="E23" s="43">
        <v>0</v>
      </c>
      <c r="F23" s="43">
        <v>21.03</v>
      </c>
      <c r="G23" s="43">
        <v>78.97</v>
      </c>
      <c r="H23" s="43">
        <v>2</v>
      </c>
      <c r="I23" s="44">
        <v>1</v>
      </c>
      <c r="J23" s="3"/>
      <c r="K23" s="3"/>
      <c r="L23" s="3"/>
    </row>
    <row r="24" spans="1:12" s="8" customFormat="1" ht="14.25" customHeight="1" x14ac:dyDescent="0.2">
      <c r="A24" s="42">
        <v>3575</v>
      </c>
      <c r="B24" s="43" t="s">
        <v>5</v>
      </c>
      <c r="C24" s="43">
        <v>4143</v>
      </c>
      <c r="D24" s="43">
        <v>1123</v>
      </c>
      <c r="E24" s="43">
        <v>1</v>
      </c>
      <c r="F24" s="43">
        <v>27.13</v>
      </c>
      <c r="G24" s="43">
        <v>72.87</v>
      </c>
      <c r="H24" s="43">
        <v>2</v>
      </c>
      <c r="I24" s="44">
        <v>1</v>
      </c>
      <c r="J24" s="3"/>
      <c r="K24" s="3"/>
      <c r="L24" s="3"/>
    </row>
    <row r="25" spans="1:12" s="8" customFormat="1" ht="14.25" customHeight="1" x14ac:dyDescent="0.2">
      <c r="A25" s="42">
        <v>3581</v>
      </c>
      <c r="B25" s="43" t="s">
        <v>6</v>
      </c>
      <c r="C25" s="43">
        <v>777</v>
      </c>
      <c r="D25" s="43">
        <v>339</v>
      </c>
      <c r="E25" s="43">
        <v>0</v>
      </c>
      <c r="F25" s="43">
        <v>43.63</v>
      </c>
      <c r="G25" s="43">
        <v>56.37</v>
      </c>
      <c r="H25" s="43">
        <v>2</v>
      </c>
      <c r="I25" s="44">
        <v>1</v>
      </c>
      <c r="J25" s="3"/>
      <c r="K25" s="3"/>
      <c r="L25" s="3"/>
    </row>
    <row r="26" spans="1:12" s="8" customFormat="1" ht="14.25" customHeight="1" x14ac:dyDescent="0.2">
      <c r="A26" s="42">
        <v>3582</v>
      </c>
      <c r="B26" s="43" t="s">
        <v>7</v>
      </c>
      <c r="C26" s="43">
        <v>571</v>
      </c>
      <c r="D26" s="43">
        <v>302</v>
      </c>
      <c r="E26" s="43">
        <v>0</v>
      </c>
      <c r="F26" s="43">
        <v>52.89</v>
      </c>
      <c r="G26" s="43">
        <v>47.11</v>
      </c>
      <c r="H26" s="43">
        <v>2</v>
      </c>
      <c r="I26" s="44">
        <v>1</v>
      </c>
      <c r="J26" s="3"/>
      <c r="K26" s="3"/>
      <c r="L26" s="3"/>
    </row>
    <row r="27" spans="1:12" s="8" customFormat="1" ht="14.25" customHeight="1" x14ac:dyDescent="0.2">
      <c r="A27" s="42">
        <v>3603</v>
      </c>
      <c r="B27" s="43" t="s">
        <v>8</v>
      </c>
      <c r="C27" s="43">
        <v>1060</v>
      </c>
      <c r="D27" s="43">
        <v>518</v>
      </c>
      <c r="E27" s="43">
        <v>0</v>
      </c>
      <c r="F27" s="43">
        <v>48.87</v>
      </c>
      <c r="G27" s="43">
        <v>51.13</v>
      </c>
      <c r="H27" s="43">
        <v>2</v>
      </c>
      <c r="I27" s="44">
        <v>1</v>
      </c>
      <c r="J27" s="3"/>
      <c r="K27" s="3"/>
      <c r="L27" s="3"/>
    </row>
    <row r="28" spans="1:12" s="8" customFormat="1" ht="14.25" customHeight="1" x14ac:dyDescent="0.2">
      <c r="A28" s="42">
        <v>3618</v>
      </c>
      <c r="B28" s="43" t="s">
        <v>80</v>
      </c>
      <c r="C28" s="43">
        <v>2546</v>
      </c>
      <c r="D28" s="43">
        <v>944</v>
      </c>
      <c r="E28" s="43">
        <v>0</v>
      </c>
      <c r="F28" s="43">
        <v>37.08</v>
      </c>
      <c r="G28" s="43">
        <v>62.92</v>
      </c>
      <c r="H28" s="43">
        <v>2</v>
      </c>
      <c r="I28" s="44">
        <v>1</v>
      </c>
      <c r="J28" s="3"/>
      <c r="K28" s="3"/>
      <c r="L28" s="3"/>
    </row>
    <row r="29" spans="1:12" s="8" customFormat="1" ht="14.25" customHeight="1" x14ac:dyDescent="0.2">
      <c r="A29" s="42">
        <v>3619</v>
      </c>
      <c r="B29" s="43" t="s">
        <v>83</v>
      </c>
      <c r="C29" s="43">
        <v>3499</v>
      </c>
      <c r="D29" s="43">
        <v>2282</v>
      </c>
      <c r="E29" s="43">
        <v>3</v>
      </c>
      <c r="F29" s="43">
        <v>65.3</v>
      </c>
      <c r="G29" s="43">
        <v>34.700000000000003</v>
      </c>
      <c r="H29" s="43">
        <v>2</v>
      </c>
      <c r="I29" s="44">
        <v>1</v>
      </c>
      <c r="J29" s="3"/>
      <c r="K29" s="3"/>
      <c r="L29" s="3"/>
    </row>
    <row r="30" spans="1:12" s="8" customFormat="1" ht="14.25" customHeight="1" x14ac:dyDescent="0.2">
      <c r="A30" s="42">
        <v>3633</v>
      </c>
      <c r="B30" s="43" t="s">
        <v>9</v>
      </c>
      <c r="C30" s="43">
        <v>192</v>
      </c>
      <c r="D30" s="43">
        <v>169</v>
      </c>
      <c r="E30" s="43">
        <v>9</v>
      </c>
      <c r="F30" s="43">
        <v>92.71</v>
      </c>
      <c r="G30" s="43">
        <v>7.29</v>
      </c>
      <c r="H30" s="43">
        <v>1</v>
      </c>
      <c r="I30" s="44">
        <v>0</v>
      </c>
      <c r="J30" s="3"/>
      <c r="K30" s="3"/>
      <c r="L30" s="3"/>
    </row>
    <row r="31" spans="1:12" s="8" customFormat="1" ht="14.25" customHeight="1" x14ac:dyDescent="0.2">
      <c r="A31" s="42">
        <v>3637</v>
      </c>
      <c r="B31" s="43" t="s">
        <v>10</v>
      </c>
      <c r="C31" s="43">
        <v>163</v>
      </c>
      <c r="D31" s="43">
        <v>131</v>
      </c>
      <c r="E31" s="43">
        <v>7</v>
      </c>
      <c r="F31" s="43">
        <v>84.66</v>
      </c>
      <c r="G31" s="43">
        <v>15.34</v>
      </c>
      <c r="H31" s="43">
        <v>1</v>
      </c>
      <c r="I31" s="44">
        <v>0</v>
      </c>
      <c r="J31" s="3"/>
      <c r="K31" s="3"/>
      <c r="L31" s="3"/>
    </row>
    <row r="32" spans="1:12" s="8" customFormat="1" ht="14.25" customHeight="1" x14ac:dyDescent="0.2">
      <c r="A32" s="42">
        <v>3638</v>
      </c>
      <c r="B32" s="43" t="s">
        <v>11</v>
      </c>
      <c r="C32" s="43">
        <v>483</v>
      </c>
      <c r="D32" s="43">
        <v>354</v>
      </c>
      <c r="E32" s="43">
        <v>33</v>
      </c>
      <c r="F32" s="43">
        <v>80.12</v>
      </c>
      <c r="G32" s="43">
        <v>19.88</v>
      </c>
      <c r="H32" s="43">
        <v>1</v>
      </c>
      <c r="I32" s="44">
        <v>0</v>
      </c>
      <c r="J32" s="3"/>
      <c r="K32" s="3"/>
      <c r="L32" s="3"/>
    </row>
    <row r="33" spans="1:12" s="8" customFormat="1" ht="14.25" customHeight="1" x14ac:dyDescent="0.2">
      <c r="A33" s="42">
        <v>3640</v>
      </c>
      <c r="B33" s="43" t="s">
        <v>12</v>
      </c>
      <c r="C33" s="43">
        <v>517</v>
      </c>
      <c r="D33" s="43">
        <v>420</v>
      </c>
      <c r="E33" s="43">
        <v>10</v>
      </c>
      <c r="F33" s="43">
        <v>83.17</v>
      </c>
      <c r="G33" s="43">
        <v>16.829999999999998</v>
      </c>
      <c r="H33" s="43">
        <v>1</v>
      </c>
      <c r="I33" s="44">
        <v>0</v>
      </c>
      <c r="J33" s="3"/>
      <c r="K33" s="3"/>
      <c r="L33" s="3"/>
    </row>
    <row r="34" spans="1:12" s="8" customFormat="1" ht="14.25" customHeight="1" x14ac:dyDescent="0.2">
      <c r="A34" s="42">
        <v>3661</v>
      </c>
      <c r="B34" s="43" t="s">
        <v>13</v>
      </c>
      <c r="C34" s="43">
        <v>1563</v>
      </c>
      <c r="D34" s="43">
        <v>992</v>
      </c>
      <c r="E34" s="43">
        <v>134</v>
      </c>
      <c r="F34" s="43">
        <v>72.040000000000006</v>
      </c>
      <c r="G34" s="43">
        <v>27.96</v>
      </c>
      <c r="H34" s="43">
        <v>2</v>
      </c>
      <c r="I34" s="44">
        <v>1</v>
      </c>
      <c r="J34" s="3"/>
      <c r="K34" s="3"/>
      <c r="L34" s="3"/>
    </row>
    <row r="35" spans="1:12" s="8" customFormat="1" ht="14.25" customHeight="1" x14ac:dyDescent="0.2">
      <c r="A35" s="42">
        <v>3662</v>
      </c>
      <c r="B35" s="43" t="s">
        <v>14</v>
      </c>
      <c r="C35" s="43">
        <v>160</v>
      </c>
      <c r="D35" s="43">
        <v>106</v>
      </c>
      <c r="E35" s="43">
        <v>0</v>
      </c>
      <c r="F35" s="43">
        <v>66.25</v>
      </c>
      <c r="G35" s="43">
        <v>33.75</v>
      </c>
      <c r="H35" s="43">
        <v>2</v>
      </c>
      <c r="I35" s="44">
        <v>1</v>
      </c>
      <c r="J35" s="3"/>
      <c r="K35" s="3"/>
      <c r="L35" s="3"/>
    </row>
    <row r="36" spans="1:12" s="8" customFormat="1" ht="14.25" customHeight="1" x14ac:dyDescent="0.2">
      <c r="A36" s="42">
        <v>3663</v>
      </c>
      <c r="B36" s="43" t="s">
        <v>15</v>
      </c>
      <c r="C36" s="43">
        <v>242</v>
      </c>
      <c r="D36" s="43">
        <v>208</v>
      </c>
      <c r="E36" s="43">
        <v>5</v>
      </c>
      <c r="F36" s="43">
        <v>88.02</v>
      </c>
      <c r="G36" s="43">
        <v>11.98</v>
      </c>
      <c r="H36" s="43">
        <v>1</v>
      </c>
      <c r="I36" s="44">
        <v>0</v>
      </c>
      <c r="J36" s="3"/>
      <c r="K36" s="3"/>
      <c r="L36" s="3"/>
    </row>
    <row r="37" spans="1:12" s="8" customFormat="1" ht="14.25" customHeight="1" x14ac:dyDescent="0.2">
      <c r="A37" s="42">
        <v>3668</v>
      </c>
      <c r="B37" s="43" t="s">
        <v>16</v>
      </c>
      <c r="C37" s="43">
        <v>1971</v>
      </c>
      <c r="D37" s="43">
        <v>1588</v>
      </c>
      <c r="E37" s="43">
        <v>92</v>
      </c>
      <c r="F37" s="43">
        <v>85.24</v>
      </c>
      <c r="G37" s="43">
        <v>14.76</v>
      </c>
      <c r="H37" s="43">
        <v>1</v>
      </c>
      <c r="I37" s="44">
        <v>0</v>
      </c>
      <c r="J37" s="3"/>
      <c r="K37" s="3"/>
      <c r="L37" s="3"/>
    </row>
    <row r="38" spans="1:12" s="8" customFormat="1" ht="14.25" customHeight="1" x14ac:dyDescent="0.2">
      <c r="A38" s="42">
        <v>3669</v>
      </c>
      <c r="B38" s="43" t="s">
        <v>17</v>
      </c>
      <c r="C38" s="43">
        <v>243</v>
      </c>
      <c r="D38" s="43">
        <v>58</v>
      </c>
      <c r="E38" s="43">
        <v>27</v>
      </c>
      <c r="F38" s="43">
        <v>34.979999999999997</v>
      </c>
      <c r="G38" s="43">
        <v>65.02</v>
      </c>
      <c r="H38" s="43">
        <v>2</v>
      </c>
      <c r="I38" s="44">
        <v>1</v>
      </c>
      <c r="J38" s="3"/>
      <c r="K38" s="3"/>
      <c r="L38" s="3"/>
    </row>
    <row r="39" spans="1:12" s="8" customFormat="1" ht="14.25" customHeight="1" x14ac:dyDescent="0.2">
      <c r="A39" s="42">
        <v>3670</v>
      </c>
      <c r="B39" s="43" t="s">
        <v>18</v>
      </c>
      <c r="C39" s="43">
        <v>246</v>
      </c>
      <c r="D39" s="43">
        <v>82</v>
      </c>
      <c r="E39" s="43">
        <v>0</v>
      </c>
      <c r="F39" s="43">
        <v>33.33</v>
      </c>
      <c r="G39" s="43">
        <v>66.67</v>
      </c>
      <c r="H39" s="43">
        <v>2</v>
      </c>
      <c r="I39" s="44">
        <v>1</v>
      </c>
      <c r="J39" s="3"/>
      <c r="K39" s="3"/>
      <c r="L39" s="3"/>
    </row>
    <row r="40" spans="1:12" s="8" customFormat="1" ht="14.25" customHeight="1" x14ac:dyDescent="0.2">
      <c r="A40" s="42">
        <v>3672</v>
      </c>
      <c r="B40" s="43" t="s">
        <v>81</v>
      </c>
      <c r="C40" s="43">
        <v>799</v>
      </c>
      <c r="D40" s="43">
        <v>396</v>
      </c>
      <c r="E40" s="43">
        <v>0</v>
      </c>
      <c r="F40" s="43">
        <v>49.56</v>
      </c>
      <c r="G40" s="43">
        <v>50.44</v>
      </c>
      <c r="H40" s="43">
        <v>2</v>
      </c>
      <c r="I40" s="44">
        <v>1</v>
      </c>
      <c r="J40" s="3"/>
      <c r="K40" s="3"/>
      <c r="L40" s="3"/>
    </row>
    <row r="41" spans="1:12" s="8" customFormat="1" ht="14.25" customHeight="1" x14ac:dyDescent="0.2">
      <c r="A41" s="42">
        <v>3673</v>
      </c>
      <c r="B41" s="43" t="s">
        <v>85</v>
      </c>
      <c r="C41" s="43">
        <v>1297</v>
      </c>
      <c r="D41" s="43">
        <v>958</v>
      </c>
      <c r="E41" s="43">
        <v>39</v>
      </c>
      <c r="F41" s="43">
        <v>76.87</v>
      </c>
      <c r="G41" s="43">
        <v>23.13</v>
      </c>
      <c r="H41" s="43">
        <v>2</v>
      </c>
      <c r="I41" s="44">
        <v>1</v>
      </c>
      <c r="J41" s="3"/>
      <c r="K41" s="3"/>
      <c r="L41" s="3"/>
    </row>
    <row r="42" spans="1:12" s="8" customFormat="1" ht="14.25" customHeight="1" x14ac:dyDescent="0.2">
      <c r="A42" s="42">
        <v>3681</v>
      </c>
      <c r="B42" s="43" t="s">
        <v>19</v>
      </c>
      <c r="C42" s="43">
        <v>216</v>
      </c>
      <c r="D42" s="43">
        <v>73</v>
      </c>
      <c r="E42" s="43">
        <v>0</v>
      </c>
      <c r="F42" s="43">
        <v>33.799999999999997</v>
      </c>
      <c r="G42" s="43">
        <v>66.2</v>
      </c>
      <c r="H42" s="43">
        <v>2</v>
      </c>
      <c r="I42" s="44">
        <v>1</v>
      </c>
      <c r="J42" s="3"/>
      <c r="K42" s="3"/>
      <c r="L42" s="3"/>
    </row>
    <row r="43" spans="1:12" s="8" customFormat="1" ht="14.25" customHeight="1" x14ac:dyDescent="0.2">
      <c r="A43" s="42">
        <v>3695</v>
      </c>
      <c r="B43" s="43" t="s">
        <v>20</v>
      </c>
      <c r="C43" s="43">
        <v>144</v>
      </c>
      <c r="D43" s="43">
        <v>63</v>
      </c>
      <c r="E43" s="43">
        <v>0</v>
      </c>
      <c r="F43" s="43">
        <v>43.75</v>
      </c>
      <c r="G43" s="43">
        <v>56.25</v>
      </c>
      <c r="H43" s="43">
        <v>2</v>
      </c>
      <c r="I43" s="44">
        <v>1</v>
      </c>
      <c r="J43" s="3"/>
      <c r="K43" s="3"/>
      <c r="L43" s="3"/>
    </row>
    <row r="44" spans="1:12" s="8" customFormat="1" ht="14.25" customHeight="1" x14ac:dyDescent="0.2">
      <c r="A44" s="42">
        <v>3701</v>
      </c>
      <c r="B44" s="43" t="s">
        <v>21</v>
      </c>
      <c r="C44" s="43">
        <v>748</v>
      </c>
      <c r="D44" s="43">
        <v>435</v>
      </c>
      <c r="E44" s="43">
        <v>0</v>
      </c>
      <c r="F44" s="43">
        <v>58.16</v>
      </c>
      <c r="G44" s="43">
        <v>41.84</v>
      </c>
      <c r="H44" s="43">
        <v>2</v>
      </c>
      <c r="I44" s="44">
        <v>1</v>
      </c>
      <c r="J44" s="3"/>
      <c r="K44" s="3"/>
      <c r="L44" s="3"/>
    </row>
    <row r="45" spans="1:12" s="8" customFormat="1" ht="14.25" customHeight="1" x14ac:dyDescent="0.2">
      <c r="A45" s="42">
        <v>3711</v>
      </c>
      <c r="B45" s="43" t="s">
        <v>22</v>
      </c>
      <c r="C45" s="43">
        <v>24</v>
      </c>
      <c r="D45" s="43">
        <v>22</v>
      </c>
      <c r="E45" s="43">
        <v>0</v>
      </c>
      <c r="F45" s="43">
        <v>91.67</v>
      </c>
      <c r="G45" s="43">
        <v>8.33</v>
      </c>
      <c r="H45" s="43">
        <v>1</v>
      </c>
      <c r="I45" s="44">
        <v>0</v>
      </c>
      <c r="J45" s="3"/>
      <c r="K45" s="3"/>
      <c r="L45" s="3"/>
    </row>
    <row r="46" spans="1:12" s="8" customFormat="1" ht="14.25" customHeight="1" x14ac:dyDescent="0.2">
      <c r="A46" s="42">
        <v>3712</v>
      </c>
      <c r="B46" s="43" t="s">
        <v>23</v>
      </c>
      <c r="C46" s="43">
        <v>289</v>
      </c>
      <c r="D46" s="43">
        <v>180</v>
      </c>
      <c r="E46" s="43">
        <v>1</v>
      </c>
      <c r="F46" s="43">
        <v>62.63</v>
      </c>
      <c r="G46" s="43">
        <v>37.369999999999997</v>
      </c>
      <c r="H46" s="43">
        <v>2</v>
      </c>
      <c r="I46" s="44">
        <v>1</v>
      </c>
      <c r="J46" s="3"/>
      <c r="K46" s="3"/>
      <c r="L46" s="3"/>
    </row>
    <row r="47" spans="1:12" s="8" customFormat="1" ht="14.25" customHeight="1" x14ac:dyDescent="0.2">
      <c r="A47" s="42">
        <v>3713</v>
      </c>
      <c r="B47" s="43" t="s">
        <v>24</v>
      </c>
      <c r="C47" s="43">
        <v>153</v>
      </c>
      <c r="D47" s="43">
        <v>39</v>
      </c>
      <c r="E47" s="43">
        <v>0</v>
      </c>
      <c r="F47" s="43">
        <v>25.49</v>
      </c>
      <c r="G47" s="43">
        <v>74.510000000000005</v>
      </c>
      <c r="H47" s="43">
        <v>2</v>
      </c>
      <c r="I47" s="44">
        <v>1</v>
      </c>
      <c r="J47" s="3"/>
      <c r="K47" s="3"/>
      <c r="L47" s="3"/>
    </row>
    <row r="48" spans="1:12" s="8" customFormat="1" ht="14.25" customHeight="1" x14ac:dyDescent="0.2">
      <c r="A48" s="42">
        <v>3714</v>
      </c>
      <c r="B48" s="43" t="s">
        <v>91</v>
      </c>
      <c r="C48" s="43">
        <v>783</v>
      </c>
      <c r="D48" s="43">
        <v>270</v>
      </c>
      <c r="E48" s="43">
        <v>2</v>
      </c>
      <c r="F48" s="43">
        <v>34.74</v>
      </c>
      <c r="G48" s="43">
        <v>65.260000000000005</v>
      </c>
      <c r="H48" s="43">
        <v>2</v>
      </c>
      <c r="I48" s="44">
        <v>1</v>
      </c>
      <c r="J48" s="3"/>
      <c r="K48" s="3"/>
      <c r="L48" s="3"/>
    </row>
    <row r="49" spans="1:12" s="8" customFormat="1" ht="14.25" customHeight="1" x14ac:dyDescent="0.2">
      <c r="A49" s="42">
        <v>3715</v>
      </c>
      <c r="B49" s="43" t="s">
        <v>94</v>
      </c>
      <c r="C49" s="43">
        <v>403</v>
      </c>
      <c r="D49" s="43">
        <v>167</v>
      </c>
      <c r="E49" s="43">
        <v>0</v>
      </c>
      <c r="F49" s="43">
        <v>41.44</v>
      </c>
      <c r="G49" s="43">
        <v>58.56</v>
      </c>
      <c r="H49" s="43">
        <v>2</v>
      </c>
      <c r="I49" s="44">
        <v>1</v>
      </c>
      <c r="J49" s="3"/>
      <c r="K49" s="3"/>
      <c r="L49" s="3"/>
    </row>
    <row r="50" spans="1:12" s="8" customFormat="1" ht="14.25" customHeight="1" x14ac:dyDescent="0.2">
      <c r="A50" s="42">
        <v>3721</v>
      </c>
      <c r="B50" s="43" t="s">
        <v>25</v>
      </c>
      <c r="C50" s="43">
        <v>1718</v>
      </c>
      <c r="D50" s="43">
        <v>1520</v>
      </c>
      <c r="E50" s="43">
        <v>0</v>
      </c>
      <c r="F50" s="43">
        <v>88.47</v>
      </c>
      <c r="G50" s="43">
        <v>11.53</v>
      </c>
      <c r="H50" s="43">
        <v>1</v>
      </c>
      <c r="I50" s="44">
        <v>0</v>
      </c>
      <c r="J50" s="3"/>
      <c r="K50" s="3"/>
      <c r="L50" s="3"/>
    </row>
    <row r="51" spans="1:12" s="8" customFormat="1" ht="14.25" customHeight="1" x14ac:dyDescent="0.2">
      <c r="A51" s="42">
        <v>3722</v>
      </c>
      <c r="B51" s="43" t="s">
        <v>26</v>
      </c>
      <c r="C51" s="43">
        <v>3938</v>
      </c>
      <c r="D51" s="43">
        <v>3585</v>
      </c>
      <c r="E51" s="43">
        <v>0</v>
      </c>
      <c r="F51" s="43">
        <v>91.04</v>
      </c>
      <c r="G51" s="43">
        <v>8.9600000000000009</v>
      </c>
      <c r="H51" s="43">
        <v>1</v>
      </c>
      <c r="I51" s="44">
        <v>0</v>
      </c>
      <c r="J51" s="3"/>
      <c r="K51" s="3"/>
      <c r="L51" s="3"/>
    </row>
    <row r="52" spans="1:12" s="8" customFormat="1" ht="14.25" customHeight="1" x14ac:dyDescent="0.2">
      <c r="A52" s="42">
        <v>3723</v>
      </c>
      <c r="B52" s="43" t="s">
        <v>27</v>
      </c>
      <c r="C52" s="43">
        <v>767</v>
      </c>
      <c r="D52" s="43">
        <v>656</v>
      </c>
      <c r="E52" s="43">
        <v>42</v>
      </c>
      <c r="F52" s="43">
        <v>91</v>
      </c>
      <c r="G52" s="43">
        <v>9</v>
      </c>
      <c r="H52" s="43">
        <v>1</v>
      </c>
      <c r="I52" s="44">
        <v>0</v>
      </c>
      <c r="J52" s="3"/>
      <c r="K52" s="3"/>
      <c r="L52" s="3"/>
    </row>
    <row r="53" spans="1:12" s="8" customFormat="1" ht="14.25" customHeight="1" x14ac:dyDescent="0.2">
      <c r="A53" s="42">
        <v>3731</v>
      </c>
      <c r="B53" s="43" t="s">
        <v>28</v>
      </c>
      <c r="C53" s="43">
        <v>1267</v>
      </c>
      <c r="D53" s="43">
        <v>1151</v>
      </c>
      <c r="E53" s="43">
        <v>0</v>
      </c>
      <c r="F53" s="43">
        <v>90.84</v>
      </c>
      <c r="G53" s="43">
        <v>9.16</v>
      </c>
      <c r="H53" s="43">
        <v>1</v>
      </c>
      <c r="I53" s="44">
        <v>0</v>
      </c>
      <c r="J53" s="3"/>
      <c r="K53" s="3"/>
      <c r="L53" s="3"/>
    </row>
    <row r="54" spans="1:12" s="8" customFormat="1" ht="14.25" customHeight="1" x14ac:dyDescent="0.2">
      <c r="A54" s="42">
        <v>3732</v>
      </c>
      <c r="B54" s="43" t="s">
        <v>29</v>
      </c>
      <c r="C54" s="43">
        <v>5205</v>
      </c>
      <c r="D54" s="43">
        <v>1537</v>
      </c>
      <c r="E54" s="43">
        <v>0</v>
      </c>
      <c r="F54" s="43">
        <v>29.53</v>
      </c>
      <c r="G54" s="43">
        <v>70.47</v>
      </c>
      <c r="H54" s="43">
        <v>2</v>
      </c>
      <c r="I54" s="44">
        <v>1</v>
      </c>
      <c r="J54" s="3"/>
      <c r="K54" s="3"/>
      <c r="L54" s="3"/>
    </row>
    <row r="55" spans="1:12" s="8" customFormat="1" ht="14.25" customHeight="1" x14ac:dyDescent="0.2">
      <c r="A55" s="42">
        <v>3733</v>
      </c>
      <c r="B55" s="43" t="s">
        <v>30</v>
      </c>
      <c r="C55" s="43">
        <v>714</v>
      </c>
      <c r="D55" s="43">
        <v>540</v>
      </c>
      <c r="E55" s="43">
        <v>44</v>
      </c>
      <c r="F55" s="43">
        <v>81.790000000000006</v>
      </c>
      <c r="G55" s="43">
        <v>18.21</v>
      </c>
      <c r="H55" s="43">
        <v>1</v>
      </c>
      <c r="I55" s="44">
        <v>0</v>
      </c>
      <c r="J55" s="3"/>
      <c r="K55" s="3"/>
      <c r="L55" s="3"/>
    </row>
    <row r="56" spans="1:12" s="8" customFormat="1" ht="14.25" customHeight="1" x14ac:dyDescent="0.2">
      <c r="A56" s="42">
        <v>3734</v>
      </c>
      <c r="B56" s="43" t="s">
        <v>31</v>
      </c>
      <c r="C56" s="43">
        <v>1223</v>
      </c>
      <c r="D56" s="43">
        <v>691</v>
      </c>
      <c r="E56" s="43">
        <v>97</v>
      </c>
      <c r="F56" s="43">
        <v>64.430000000000007</v>
      </c>
      <c r="G56" s="43">
        <v>35.57</v>
      </c>
      <c r="H56" s="43">
        <v>2</v>
      </c>
      <c r="I56" s="44">
        <v>1</v>
      </c>
      <c r="J56" s="3"/>
      <c r="K56" s="3"/>
      <c r="L56" s="3"/>
    </row>
    <row r="57" spans="1:12" s="8" customFormat="1" ht="14.25" customHeight="1" x14ac:dyDescent="0.2">
      <c r="A57" s="42">
        <v>3746</v>
      </c>
      <c r="B57" s="43" t="s">
        <v>32</v>
      </c>
      <c r="C57" s="43">
        <v>1122</v>
      </c>
      <c r="D57" s="43">
        <v>698</v>
      </c>
      <c r="E57" s="43">
        <v>81</v>
      </c>
      <c r="F57" s="43">
        <v>69.430000000000007</v>
      </c>
      <c r="G57" s="43">
        <v>30.57</v>
      </c>
      <c r="H57" s="43">
        <v>2</v>
      </c>
      <c r="I57" s="44">
        <v>1</v>
      </c>
      <c r="J57" s="3"/>
      <c r="K57" s="3"/>
      <c r="L57" s="3"/>
    </row>
    <row r="58" spans="1:12" s="8" customFormat="1" ht="14.25" customHeight="1" x14ac:dyDescent="0.2">
      <c r="A58" s="42">
        <v>3752</v>
      </c>
      <c r="B58" s="43" t="s">
        <v>33</v>
      </c>
      <c r="C58" s="43">
        <v>1077</v>
      </c>
      <c r="D58" s="43">
        <v>464</v>
      </c>
      <c r="E58" s="43">
        <v>0</v>
      </c>
      <c r="F58" s="43">
        <v>43.08</v>
      </c>
      <c r="G58" s="43">
        <v>56.92</v>
      </c>
      <c r="H58" s="43">
        <v>2</v>
      </c>
      <c r="I58" s="44">
        <v>1</v>
      </c>
      <c r="J58" s="3"/>
      <c r="K58" s="3"/>
      <c r="L58" s="3"/>
    </row>
    <row r="59" spans="1:12" s="8" customFormat="1" ht="14.25" customHeight="1" x14ac:dyDescent="0.2">
      <c r="A59" s="42">
        <v>3762</v>
      </c>
      <c r="B59" s="43" t="s">
        <v>34</v>
      </c>
      <c r="C59" s="43">
        <v>5448</v>
      </c>
      <c r="D59" s="43">
        <v>2159</v>
      </c>
      <c r="E59" s="43">
        <v>2</v>
      </c>
      <c r="F59" s="43">
        <v>39.67</v>
      </c>
      <c r="G59" s="43">
        <v>60.33</v>
      </c>
      <c r="H59" s="43">
        <v>2</v>
      </c>
      <c r="I59" s="44">
        <v>1</v>
      </c>
      <c r="J59" s="3"/>
      <c r="K59" s="3"/>
      <c r="L59" s="3"/>
    </row>
    <row r="60" spans="1:12" s="8" customFormat="1" ht="14.25" customHeight="1" x14ac:dyDescent="0.2">
      <c r="A60" s="42">
        <v>3764</v>
      </c>
      <c r="B60" s="43" t="s">
        <v>82</v>
      </c>
      <c r="C60" s="43">
        <v>724</v>
      </c>
      <c r="D60" s="43">
        <v>362</v>
      </c>
      <c r="E60" s="43">
        <v>1</v>
      </c>
      <c r="F60" s="43">
        <v>50.14</v>
      </c>
      <c r="G60" s="43">
        <v>49.86</v>
      </c>
      <c r="H60" s="43">
        <v>2</v>
      </c>
      <c r="I60" s="44">
        <v>1</v>
      </c>
      <c r="J60" s="3"/>
      <c r="K60" s="3"/>
      <c r="L60" s="3"/>
    </row>
    <row r="61" spans="1:12" s="8" customFormat="1" ht="14.25" customHeight="1" x14ac:dyDescent="0.2">
      <c r="A61" s="42">
        <v>3781</v>
      </c>
      <c r="B61" s="43" t="s">
        <v>35</v>
      </c>
      <c r="C61" s="43">
        <v>651</v>
      </c>
      <c r="D61" s="43">
        <v>304</v>
      </c>
      <c r="E61" s="43">
        <v>0</v>
      </c>
      <c r="F61" s="43">
        <v>46.7</v>
      </c>
      <c r="G61" s="43">
        <v>53.3</v>
      </c>
      <c r="H61" s="43">
        <v>2</v>
      </c>
      <c r="I61" s="44">
        <v>1</v>
      </c>
      <c r="J61" s="3"/>
      <c r="K61" s="3"/>
      <c r="L61" s="3"/>
    </row>
    <row r="62" spans="1:12" s="8" customFormat="1" ht="14.25" customHeight="1" x14ac:dyDescent="0.2">
      <c r="A62" s="42">
        <v>3782</v>
      </c>
      <c r="B62" s="43" t="s">
        <v>36</v>
      </c>
      <c r="C62" s="43">
        <v>2419</v>
      </c>
      <c r="D62" s="43">
        <v>719</v>
      </c>
      <c r="E62" s="43">
        <v>39</v>
      </c>
      <c r="F62" s="43">
        <v>31.34</v>
      </c>
      <c r="G62" s="43">
        <v>68.66</v>
      </c>
      <c r="H62" s="43">
        <v>2</v>
      </c>
      <c r="I62" s="44">
        <v>1</v>
      </c>
      <c r="J62" s="3"/>
      <c r="K62" s="3"/>
      <c r="L62" s="3"/>
    </row>
    <row r="63" spans="1:12" s="8" customFormat="1" ht="14.25" customHeight="1" x14ac:dyDescent="0.2">
      <c r="A63" s="42">
        <v>3783</v>
      </c>
      <c r="B63" s="43" t="s">
        <v>37</v>
      </c>
      <c r="C63" s="43">
        <v>430</v>
      </c>
      <c r="D63" s="43">
        <v>96</v>
      </c>
      <c r="E63" s="43">
        <v>0</v>
      </c>
      <c r="F63" s="43">
        <v>22.33</v>
      </c>
      <c r="G63" s="43">
        <v>77.67</v>
      </c>
      <c r="H63" s="43">
        <v>2</v>
      </c>
      <c r="I63" s="44">
        <v>1</v>
      </c>
      <c r="J63" s="3"/>
      <c r="K63" s="3"/>
      <c r="L63" s="3"/>
    </row>
    <row r="64" spans="1:12" s="8" customFormat="1" ht="14.25" customHeight="1" x14ac:dyDescent="0.2">
      <c r="A64" s="42">
        <v>3784</v>
      </c>
      <c r="B64" s="43" t="s">
        <v>38</v>
      </c>
      <c r="C64" s="43">
        <v>2319</v>
      </c>
      <c r="D64" s="43">
        <v>987</v>
      </c>
      <c r="E64" s="43">
        <v>0</v>
      </c>
      <c r="F64" s="43">
        <v>42.56</v>
      </c>
      <c r="G64" s="43">
        <v>57.44</v>
      </c>
      <c r="H64" s="43">
        <v>2</v>
      </c>
      <c r="I64" s="44">
        <v>1</v>
      </c>
      <c r="J64" s="3"/>
      <c r="K64" s="3"/>
      <c r="L64" s="3"/>
    </row>
    <row r="65" spans="1:12" s="8" customFormat="1" ht="14.25" customHeight="1" x14ac:dyDescent="0.2">
      <c r="A65" s="42">
        <v>3785</v>
      </c>
      <c r="B65" s="43" t="s">
        <v>92</v>
      </c>
      <c r="C65" s="43">
        <v>1220</v>
      </c>
      <c r="D65" s="43">
        <v>347</v>
      </c>
      <c r="E65" s="43">
        <v>0</v>
      </c>
      <c r="F65" s="43">
        <v>28.44</v>
      </c>
      <c r="G65" s="43">
        <v>71.56</v>
      </c>
      <c r="H65" s="43">
        <v>2</v>
      </c>
      <c r="I65" s="44">
        <v>1</v>
      </c>
      <c r="J65" s="3"/>
      <c r="K65" s="3"/>
      <c r="L65" s="3"/>
    </row>
    <row r="66" spans="1:12" s="8" customFormat="1" ht="14.25" customHeight="1" x14ac:dyDescent="0.2">
      <c r="A66" s="42">
        <v>3786</v>
      </c>
      <c r="B66" s="43" t="s">
        <v>39</v>
      </c>
      <c r="C66" s="43">
        <v>2756</v>
      </c>
      <c r="D66" s="43">
        <v>1448</v>
      </c>
      <c r="E66" s="43">
        <v>0</v>
      </c>
      <c r="F66" s="43">
        <v>52.54</v>
      </c>
      <c r="G66" s="43">
        <v>47.46</v>
      </c>
      <c r="H66" s="43">
        <v>2</v>
      </c>
      <c r="I66" s="44">
        <v>1</v>
      </c>
      <c r="J66" s="3"/>
      <c r="K66" s="3"/>
      <c r="L66" s="3"/>
    </row>
    <row r="67" spans="1:12" s="8" customFormat="1" ht="14.25" customHeight="1" x14ac:dyDescent="0.2">
      <c r="A67" s="42">
        <v>3787</v>
      </c>
      <c r="B67" s="43" t="s">
        <v>220</v>
      </c>
      <c r="C67" s="43">
        <v>5783</v>
      </c>
      <c r="D67" s="43">
        <v>2573</v>
      </c>
      <c r="E67" s="43">
        <v>0</v>
      </c>
      <c r="F67" s="43">
        <v>44.49</v>
      </c>
      <c r="G67" s="43">
        <v>55.51</v>
      </c>
      <c r="H67" s="43">
        <v>2</v>
      </c>
      <c r="I67" s="44">
        <v>1</v>
      </c>
      <c r="J67" s="3"/>
      <c r="K67" s="3"/>
      <c r="L67" s="3"/>
    </row>
    <row r="68" spans="1:12" s="8" customFormat="1" ht="14.25" customHeight="1" x14ac:dyDescent="0.2">
      <c r="A68" s="42">
        <v>3788</v>
      </c>
      <c r="B68" s="43" t="s">
        <v>40</v>
      </c>
      <c r="C68" s="43">
        <v>595</v>
      </c>
      <c r="D68" s="43">
        <v>347</v>
      </c>
      <c r="E68" s="43">
        <v>11</v>
      </c>
      <c r="F68" s="43">
        <v>60.17</v>
      </c>
      <c r="G68" s="43">
        <v>39.83</v>
      </c>
      <c r="H68" s="43">
        <v>2</v>
      </c>
      <c r="I68" s="44">
        <v>1</v>
      </c>
      <c r="J68" s="3"/>
      <c r="K68" s="3"/>
      <c r="L68" s="3"/>
    </row>
    <row r="69" spans="1:12" s="8" customFormat="1" ht="14.25" customHeight="1" x14ac:dyDescent="0.2">
      <c r="A69" s="42">
        <v>3789</v>
      </c>
      <c r="B69" s="43" t="s">
        <v>221</v>
      </c>
      <c r="C69" s="43">
        <v>1177</v>
      </c>
      <c r="D69" s="43">
        <v>345</v>
      </c>
      <c r="E69" s="43">
        <v>1</v>
      </c>
      <c r="F69" s="43">
        <v>29.4</v>
      </c>
      <c r="G69" s="43">
        <v>70.599999999999994</v>
      </c>
      <c r="H69" s="43">
        <v>2</v>
      </c>
      <c r="I69" s="44">
        <v>1</v>
      </c>
      <c r="J69" s="3"/>
      <c r="K69" s="3"/>
      <c r="L69" s="3"/>
    </row>
    <row r="70" spans="1:12" s="8" customFormat="1" ht="14.25" customHeight="1" x14ac:dyDescent="0.2">
      <c r="A70" s="42">
        <v>3790</v>
      </c>
      <c r="B70" s="43" t="s">
        <v>41</v>
      </c>
      <c r="C70" s="43">
        <v>2504</v>
      </c>
      <c r="D70" s="43">
        <v>625</v>
      </c>
      <c r="E70" s="43">
        <v>0</v>
      </c>
      <c r="F70" s="43">
        <v>24.96</v>
      </c>
      <c r="G70" s="43">
        <v>75.040000000000006</v>
      </c>
      <c r="H70" s="43">
        <v>2</v>
      </c>
      <c r="I70" s="44">
        <v>1</v>
      </c>
      <c r="J70" s="3"/>
      <c r="K70" s="3"/>
      <c r="L70" s="3"/>
    </row>
    <row r="71" spans="1:12" s="8" customFormat="1" ht="14.25" customHeight="1" x14ac:dyDescent="0.2">
      <c r="A71" s="42">
        <v>3791</v>
      </c>
      <c r="B71" s="43" t="s">
        <v>42</v>
      </c>
      <c r="C71" s="43">
        <v>1608</v>
      </c>
      <c r="D71" s="43">
        <v>537</v>
      </c>
      <c r="E71" s="43">
        <v>0</v>
      </c>
      <c r="F71" s="43">
        <v>33.4</v>
      </c>
      <c r="G71" s="43">
        <v>66.599999999999994</v>
      </c>
      <c r="H71" s="43">
        <v>2</v>
      </c>
      <c r="I71" s="44">
        <v>1</v>
      </c>
      <c r="J71" s="3"/>
      <c r="K71" s="3"/>
      <c r="L71" s="3"/>
    </row>
    <row r="72" spans="1:12" s="8" customFormat="1" ht="14.25" customHeight="1" x14ac:dyDescent="0.2">
      <c r="A72" s="42">
        <v>3792</v>
      </c>
      <c r="B72" s="43" t="s">
        <v>222</v>
      </c>
      <c r="C72" s="43">
        <v>2065</v>
      </c>
      <c r="D72" s="43">
        <v>746</v>
      </c>
      <c r="E72" s="43">
        <v>0</v>
      </c>
      <c r="F72" s="43">
        <v>36.130000000000003</v>
      </c>
      <c r="G72" s="43">
        <v>63.87</v>
      </c>
      <c r="H72" s="43">
        <v>2</v>
      </c>
      <c r="I72" s="44">
        <v>1</v>
      </c>
      <c r="J72" s="3"/>
      <c r="K72" s="3"/>
      <c r="L72" s="3"/>
    </row>
    <row r="73" spans="1:12" s="8" customFormat="1" ht="14.25" customHeight="1" x14ac:dyDescent="0.2">
      <c r="A73" s="42">
        <v>3804</v>
      </c>
      <c r="B73" s="43" t="s">
        <v>43</v>
      </c>
      <c r="C73" s="43">
        <v>189</v>
      </c>
      <c r="D73" s="43">
        <v>47</v>
      </c>
      <c r="E73" s="43">
        <v>0</v>
      </c>
      <c r="F73" s="43">
        <v>24.87</v>
      </c>
      <c r="G73" s="43">
        <v>75.13</v>
      </c>
      <c r="H73" s="43">
        <v>2</v>
      </c>
      <c r="I73" s="44">
        <v>1</v>
      </c>
      <c r="J73" s="3"/>
      <c r="K73" s="3"/>
      <c r="L73" s="3"/>
    </row>
    <row r="74" spans="1:12" s="8" customFormat="1" ht="14.25" customHeight="1" x14ac:dyDescent="0.2">
      <c r="A74" s="42">
        <v>3805</v>
      </c>
      <c r="B74" s="43" t="s">
        <v>44</v>
      </c>
      <c r="C74" s="43">
        <v>227</v>
      </c>
      <c r="D74" s="43">
        <v>123</v>
      </c>
      <c r="E74" s="43">
        <v>0</v>
      </c>
      <c r="F74" s="43">
        <v>54.19</v>
      </c>
      <c r="G74" s="43">
        <v>45.81</v>
      </c>
      <c r="H74" s="43">
        <v>2</v>
      </c>
      <c r="I74" s="44">
        <v>1</v>
      </c>
      <c r="J74" s="3"/>
      <c r="K74" s="3"/>
      <c r="L74" s="3"/>
    </row>
    <row r="75" spans="1:12" s="8" customFormat="1" ht="14.25" customHeight="1" x14ac:dyDescent="0.2">
      <c r="A75" s="42">
        <v>3808</v>
      </c>
      <c r="B75" s="43" t="s">
        <v>45</v>
      </c>
      <c r="C75" s="43">
        <v>338</v>
      </c>
      <c r="D75" s="43">
        <v>89</v>
      </c>
      <c r="E75" s="43">
        <v>0</v>
      </c>
      <c r="F75" s="43">
        <v>26.33</v>
      </c>
      <c r="G75" s="43">
        <v>73.67</v>
      </c>
      <c r="H75" s="43">
        <v>2</v>
      </c>
      <c r="I75" s="44">
        <v>1</v>
      </c>
      <c r="J75" s="3"/>
      <c r="K75" s="3"/>
      <c r="L75" s="3"/>
    </row>
    <row r="76" spans="1:12" s="8" customFormat="1" ht="14.25" customHeight="1" x14ac:dyDescent="0.2">
      <c r="A76" s="42">
        <v>3810</v>
      </c>
      <c r="B76" s="43" t="s">
        <v>46</v>
      </c>
      <c r="C76" s="43">
        <v>214</v>
      </c>
      <c r="D76" s="43">
        <v>67</v>
      </c>
      <c r="E76" s="43">
        <v>0</v>
      </c>
      <c r="F76" s="43">
        <v>31.31</v>
      </c>
      <c r="G76" s="43">
        <v>68.69</v>
      </c>
      <c r="H76" s="43">
        <v>2</v>
      </c>
      <c r="I76" s="44">
        <v>1</v>
      </c>
      <c r="J76" s="3"/>
      <c r="K76" s="3"/>
      <c r="L76" s="3"/>
    </row>
    <row r="77" spans="1:12" s="8" customFormat="1" ht="14.25" customHeight="1" x14ac:dyDescent="0.2">
      <c r="A77" s="42">
        <v>3821</v>
      </c>
      <c r="B77" s="43" t="s">
        <v>47</v>
      </c>
      <c r="C77" s="43">
        <v>494</v>
      </c>
      <c r="D77" s="43">
        <v>397</v>
      </c>
      <c r="E77" s="43">
        <v>17</v>
      </c>
      <c r="F77" s="43">
        <v>83.81</v>
      </c>
      <c r="G77" s="43">
        <v>16.190000000000001</v>
      </c>
      <c r="H77" s="43">
        <v>1</v>
      </c>
      <c r="I77" s="44">
        <v>0</v>
      </c>
      <c r="J77" s="3"/>
      <c r="K77" s="3"/>
      <c r="L77" s="3"/>
    </row>
    <row r="78" spans="1:12" s="8" customFormat="1" ht="14.25" customHeight="1" x14ac:dyDescent="0.2">
      <c r="A78" s="42">
        <v>3822</v>
      </c>
      <c r="B78" s="43" t="s">
        <v>48</v>
      </c>
      <c r="C78" s="43">
        <v>2164</v>
      </c>
      <c r="D78" s="43">
        <v>662</v>
      </c>
      <c r="E78" s="43">
        <v>0</v>
      </c>
      <c r="F78" s="43">
        <v>30.59</v>
      </c>
      <c r="G78" s="43">
        <v>69.41</v>
      </c>
      <c r="H78" s="43">
        <v>2</v>
      </c>
      <c r="I78" s="44">
        <v>1</v>
      </c>
      <c r="J78" s="3"/>
      <c r="K78" s="3"/>
      <c r="L78" s="3"/>
    </row>
    <row r="79" spans="1:12" s="8" customFormat="1" ht="14.25" customHeight="1" x14ac:dyDescent="0.2">
      <c r="A79" s="42">
        <v>3823</v>
      </c>
      <c r="B79" s="43" t="s">
        <v>49</v>
      </c>
      <c r="C79" s="43">
        <v>226</v>
      </c>
      <c r="D79" s="43">
        <v>160</v>
      </c>
      <c r="E79" s="43">
        <v>0</v>
      </c>
      <c r="F79" s="43">
        <v>70.8</v>
      </c>
      <c r="G79" s="43">
        <v>29.2</v>
      </c>
      <c r="H79" s="43">
        <v>2</v>
      </c>
      <c r="I79" s="44">
        <v>1</v>
      </c>
      <c r="J79" s="3"/>
      <c r="K79" s="3"/>
      <c r="L79" s="3"/>
    </row>
    <row r="80" spans="1:12" s="8" customFormat="1" ht="14.25" customHeight="1" x14ac:dyDescent="0.2">
      <c r="A80" s="42">
        <v>3831</v>
      </c>
      <c r="B80" s="43" t="s">
        <v>50</v>
      </c>
      <c r="C80" s="43">
        <v>353</v>
      </c>
      <c r="D80" s="43">
        <v>302</v>
      </c>
      <c r="E80" s="43">
        <v>5</v>
      </c>
      <c r="F80" s="43">
        <v>86.97</v>
      </c>
      <c r="G80" s="43">
        <v>13.03</v>
      </c>
      <c r="H80" s="43">
        <v>1</v>
      </c>
      <c r="I80" s="44">
        <v>0</v>
      </c>
      <c r="J80" s="3"/>
      <c r="K80" s="3"/>
      <c r="L80" s="3"/>
    </row>
    <row r="81" spans="1:12" s="8" customFormat="1" ht="14.25" customHeight="1" x14ac:dyDescent="0.2">
      <c r="A81" s="42">
        <v>3832</v>
      </c>
      <c r="B81" s="43" t="s">
        <v>51</v>
      </c>
      <c r="C81" s="43">
        <v>862</v>
      </c>
      <c r="D81" s="43">
        <v>702</v>
      </c>
      <c r="E81" s="43">
        <v>63</v>
      </c>
      <c r="F81" s="43">
        <v>88.75</v>
      </c>
      <c r="G81" s="43">
        <v>11.25</v>
      </c>
      <c r="H81" s="43">
        <v>1</v>
      </c>
      <c r="I81" s="44">
        <v>0</v>
      </c>
      <c r="J81" s="3"/>
      <c r="K81" s="3"/>
      <c r="L81" s="3"/>
    </row>
    <row r="82" spans="1:12" s="8" customFormat="1" ht="14.25" customHeight="1" x14ac:dyDescent="0.2">
      <c r="A82" s="42">
        <v>3834</v>
      </c>
      <c r="B82" s="43" t="s">
        <v>223</v>
      </c>
      <c r="C82" s="43">
        <v>1746</v>
      </c>
      <c r="D82" s="43">
        <v>1171</v>
      </c>
      <c r="E82" s="43">
        <v>0</v>
      </c>
      <c r="F82" s="43">
        <v>67.069999999999993</v>
      </c>
      <c r="G82" s="43">
        <v>32.93</v>
      </c>
      <c r="H82" s="43">
        <v>2</v>
      </c>
      <c r="I82" s="44">
        <v>1</v>
      </c>
      <c r="J82" s="3"/>
      <c r="K82" s="3"/>
      <c r="L82" s="3"/>
    </row>
    <row r="83" spans="1:12" s="8" customFormat="1" ht="14.25" customHeight="1" x14ac:dyDescent="0.2">
      <c r="A83" s="42">
        <v>3835</v>
      </c>
      <c r="B83" s="43" t="s">
        <v>52</v>
      </c>
      <c r="C83" s="43">
        <v>588</v>
      </c>
      <c r="D83" s="43">
        <v>426</v>
      </c>
      <c r="E83" s="43">
        <v>67</v>
      </c>
      <c r="F83" s="43">
        <v>83.84</v>
      </c>
      <c r="G83" s="43">
        <v>16.16</v>
      </c>
      <c r="H83" s="43">
        <v>1</v>
      </c>
      <c r="I83" s="44">
        <v>0</v>
      </c>
      <c r="J83" s="3"/>
      <c r="K83" s="3"/>
      <c r="L83" s="3"/>
    </row>
    <row r="84" spans="1:12" s="8" customFormat="1" ht="14.25" customHeight="1" x14ac:dyDescent="0.2">
      <c r="A84" s="42">
        <v>3837</v>
      </c>
      <c r="B84" s="43" t="s">
        <v>224</v>
      </c>
      <c r="C84" s="43">
        <v>400</v>
      </c>
      <c r="D84" s="43">
        <v>112</v>
      </c>
      <c r="E84" s="43">
        <v>0</v>
      </c>
      <c r="F84" s="43">
        <v>28</v>
      </c>
      <c r="G84" s="43">
        <v>72</v>
      </c>
      <c r="H84" s="43">
        <v>2</v>
      </c>
      <c r="I84" s="44">
        <v>1</v>
      </c>
      <c r="J84" s="3"/>
      <c r="K84" s="3"/>
      <c r="L84" s="3"/>
    </row>
    <row r="85" spans="1:12" s="8" customFormat="1" ht="14.25" customHeight="1" x14ac:dyDescent="0.2">
      <c r="A85" s="42">
        <v>3847</v>
      </c>
      <c r="B85" s="43" t="s">
        <v>53</v>
      </c>
      <c r="C85" s="43">
        <v>1241</v>
      </c>
      <c r="D85" s="43">
        <v>670</v>
      </c>
      <c r="E85" s="43">
        <v>0</v>
      </c>
      <c r="F85" s="43">
        <v>53.99</v>
      </c>
      <c r="G85" s="43">
        <v>46.01</v>
      </c>
      <c r="H85" s="43">
        <v>2</v>
      </c>
      <c r="I85" s="44">
        <v>1</v>
      </c>
      <c r="J85" s="3"/>
      <c r="K85" s="3"/>
      <c r="L85" s="3"/>
    </row>
    <row r="86" spans="1:12" s="8" customFormat="1" ht="14.25" customHeight="1" x14ac:dyDescent="0.2">
      <c r="A86" s="42">
        <v>3851</v>
      </c>
      <c r="B86" s="43" t="s">
        <v>54</v>
      </c>
      <c r="C86" s="43">
        <v>12537</v>
      </c>
      <c r="D86" s="43">
        <v>5331</v>
      </c>
      <c r="E86" s="43">
        <v>0</v>
      </c>
      <c r="F86" s="43">
        <v>42.52</v>
      </c>
      <c r="G86" s="43">
        <v>57.48</v>
      </c>
      <c r="H86" s="43">
        <v>2</v>
      </c>
      <c r="I86" s="44">
        <v>1</v>
      </c>
      <c r="J86" s="3"/>
      <c r="K86" s="3"/>
      <c r="L86" s="3"/>
    </row>
    <row r="87" spans="1:12" s="8" customFormat="1" ht="14.25" customHeight="1" x14ac:dyDescent="0.2">
      <c r="A87" s="42">
        <v>3861</v>
      </c>
      <c r="B87" s="43" t="s">
        <v>55</v>
      </c>
      <c r="C87" s="43">
        <v>528</v>
      </c>
      <c r="D87" s="43">
        <v>259</v>
      </c>
      <c r="E87" s="43">
        <v>1</v>
      </c>
      <c r="F87" s="43">
        <v>49.24</v>
      </c>
      <c r="G87" s="43">
        <v>50.76</v>
      </c>
      <c r="H87" s="43">
        <v>2</v>
      </c>
      <c r="I87" s="44">
        <v>1</v>
      </c>
      <c r="J87" s="3"/>
      <c r="K87" s="3"/>
      <c r="L87" s="3"/>
    </row>
    <row r="88" spans="1:12" s="8" customFormat="1" ht="14.25" customHeight="1" x14ac:dyDescent="0.2">
      <c r="A88" s="42">
        <v>3862</v>
      </c>
      <c r="B88" s="43" t="s">
        <v>56</v>
      </c>
      <c r="C88" s="43">
        <v>259</v>
      </c>
      <c r="D88" s="43">
        <v>78</v>
      </c>
      <c r="E88" s="43">
        <v>1</v>
      </c>
      <c r="F88" s="43">
        <v>30.5</v>
      </c>
      <c r="G88" s="43">
        <v>69.5</v>
      </c>
      <c r="H88" s="43">
        <v>2</v>
      </c>
      <c r="I88" s="44">
        <v>1</v>
      </c>
      <c r="J88" s="3"/>
      <c r="K88" s="3"/>
      <c r="L88" s="3"/>
    </row>
    <row r="89" spans="1:12" s="8" customFormat="1" ht="14.25" customHeight="1" x14ac:dyDescent="0.2">
      <c r="A89" s="42">
        <v>3863</v>
      </c>
      <c r="B89" s="43" t="s">
        <v>57</v>
      </c>
      <c r="C89" s="43">
        <v>719</v>
      </c>
      <c r="D89" s="43">
        <v>527</v>
      </c>
      <c r="E89" s="43">
        <v>26</v>
      </c>
      <c r="F89" s="43">
        <v>76.91</v>
      </c>
      <c r="G89" s="43">
        <v>23.09</v>
      </c>
      <c r="H89" s="43">
        <v>4</v>
      </c>
      <c r="I89" s="44">
        <v>0</v>
      </c>
      <c r="J89" s="3"/>
      <c r="K89" s="3"/>
      <c r="L89" s="3"/>
    </row>
    <row r="90" spans="1:12" s="8" customFormat="1" ht="14.25" customHeight="1" x14ac:dyDescent="0.2">
      <c r="A90" s="42">
        <v>3871</v>
      </c>
      <c r="B90" s="43" t="s">
        <v>93</v>
      </c>
      <c r="C90" s="43">
        <v>6011</v>
      </c>
      <c r="D90" s="43">
        <v>2185</v>
      </c>
      <c r="E90" s="43">
        <v>0</v>
      </c>
      <c r="F90" s="43">
        <v>36.35</v>
      </c>
      <c r="G90" s="43">
        <v>63.65</v>
      </c>
      <c r="H90" s="43">
        <v>2</v>
      </c>
      <c r="I90" s="44">
        <v>1</v>
      </c>
      <c r="J90" s="3"/>
      <c r="K90" s="3"/>
      <c r="L90" s="3"/>
    </row>
    <row r="91" spans="1:12" s="8" customFormat="1" ht="14.25" customHeight="1" x14ac:dyDescent="0.2">
      <c r="A91" s="42">
        <v>3881</v>
      </c>
      <c r="B91" s="43" t="s">
        <v>88</v>
      </c>
      <c r="C91" s="43">
        <v>213</v>
      </c>
      <c r="D91" s="43">
        <v>101</v>
      </c>
      <c r="E91" s="43">
        <v>3</v>
      </c>
      <c r="F91" s="43">
        <v>48.83</v>
      </c>
      <c r="G91" s="43">
        <v>51.17</v>
      </c>
      <c r="H91" s="43">
        <v>2</v>
      </c>
      <c r="I91" s="44">
        <v>1</v>
      </c>
      <c r="J91" s="3"/>
      <c r="K91" s="3"/>
      <c r="L91" s="3"/>
    </row>
    <row r="92" spans="1:12" s="8" customFormat="1" ht="14.25" customHeight="1" x14ac:dyDescent="0.2">
      <c r="A92" s="42">
        <v>3882</v>
      </c>
      <c r="B92" s="43" t="s">
        <v>58</v>
      </c>
      <c r="C92" s="43">
        <v>633</v>
      </c>
      <c r="D92" s="43">
        <v>426</v>
      </c>
      <c r="E92" s="43">
        <v>43</v>
      </c>
      <c r="F92" s="43">
        <v>74.09</v>
      </c>
      <c r="G92" s="43">
        <v>25.91</v>
      </c>
      <c r="H92" s="43">
        <v>2</v>
      </c>
      <c r="I92" s="44">
        <v>1</v>
      </c>
      <c r="J92" s="3"/>
      <c r="K92" s="3"/>
      <c r="L92" s="3"/>
    </row>
    <row r="93" spans="1:12" s="8" customFormat="1" ht="14.25" customHeight="1" x14ac:dyDescent="0.2">
      <c r="A93" s="42">
        <v>3891</v>
      </c>
      <c r="B93" s="43" t="s">
        <v>59</v>
      </c>
      <c r="C93" s="43">
        <v>1447</v>
      </c>
      <c r="D93" s="43">
        <v>712</v>
      </c>
      <c r="E93" s="43">
        <v>2</v>
      </c>
      <c r="F93" s="43">
        <v>49.34</v>
      </c>
      <c r="G93" s="43">
        <v>50.66</v>
      </c>
      <c r="H93" s="43">
        <v>2</v>
      </c>
      <c r="I93" s="44">
        <v>1</v>
      </c>
      <c r="J93" s="3"/>
      <c r="K93" s="3"/>
      <c r="L93" s="3"/>
    </row>
    <row r="94" spans="1:12" s="8" customFormat="1" ht="14.25" customHeight="1" x14ac:dyDescent="0.2">
      <c r="A94" s="42">
        <v>3901</v>
      </c>
      <c r="B94" s="43" t="s">
        <v>60</v>
      </c>
      <c r="C94" s="43">
        <v>21043</v>
      </c>
      <c r="D94" s="43">
        <v>18711</v>
      </c>
      <c r="E94" s="43">
        <v>137</v>
      </c>
      <c r="F94" s="43">
        <v>89.57</v>
      </c>
      <c r="G94" s="43">
        <v>10.43</v>
      </c>
      <c r="H94" s="43">
        <v>1</v>
      </c>
      <c r="I94" s="44">
        <v>0</v>
      </c>
      <c r="J94" s="3"/>
      <c r="K94" s="3"/>
      <c r="L94" s="3"/>
    </row>
    <row r="95" spans="1:12" s="8" customFormat="1" ht="14.25" customHeight="1" x14ac:dyDescent="0.2">
      <c r="A95" s="42">
        <v>3911</v>
      </c>
      <c r="B95" s="43" t="s">
        <v>61</v>
      </c>
      <c r="C95" s="43">
        <v>2588</v>
      </c>
      <c r="D95" s="43">
        <v>948</v>
      </c>
      <c r="E95" s="43">
        <v>2</v>
      </c>
      <c r="F95" s="43">
        <v>36.71</v>
      </c>
      <c r="G95" s="43">
        <v>63.29</v>
      </c>
      <c r="H95" s="43">
        <v>2</v>
      </c>
      <c r="I95" s="44">
        <v>1</v>
      </c>
      <c r="J95" s="3"/>
      <c r="K95" s="3"/>
      <c r="L95" s="3"/>
    </row>
    <row r="96" spans="1:12" s="8" customFormat="1" ht="14.25" customHeight="1" x14ac:dyDescent="0.2">
      <c r="A96" s="42">
        <v>3921</v>
      </c>
      <c r="B96" s="43" t="s">
        <v>62</v>
      </c>
      <c r="C96" s="43">
        <v>5877</v>
      </c>
      <c r="D96" s="43">
        <v>1564</v>
      </c>
      <c r="E96" s="43">
        <v>2</v>
      </c>
      <c r="F96" s="43">
        <v>26.65</v>
      </c>
      <c r="G96" s="43">
        <v>73.349999999999994</v>
      </c>
      <c r="H96" s="43">
        <v>2</v>
      </c>
      <c r="I96" s="44">
        <v>1</v>
      </c>
      <c r="J96" s="3"/>
      <c r="K96" s="3"/>
      <c r="L96" s="3"/>
    </row>
    <row r="97" spans="1:12" s="8" customFormat="1" ht="14.25" customHeight="1" x14ac:dyDescent="0.2">
      <c r="A97" s="42">
        <v>3932</v>
      </c>
      <c r="B97" s="43" t="s">
        <v>63</v>
      </c>
      <c r="C97" s="43">
        <v>536</v>
      </c>
      <c r="D97" s="43">
        <v>145</v>
      </c>
      <c r="E97" s="43">
        <v>0</v>
      </c>
      <c r="F97" s="43">
        <v>27.05</v>
      </c>
      <c r="G97" s="43">
        <v>72.95</v>
      </c>
      <c r="H97" s="43">
        <v>2</v>
      </c>
      <c r="I97" s="44">
        <v>1</v>
      </c>
      <c r="J97" s="3"/>
      <c r="K97" s="3"/>
      <c r="L97" s="3"/>
    </row>
    <row r="98" spans="1:12" s="8" customFormat="1" ht="14.25" customHeight="1" x14ac:dyDescent="0.2">
      <c r="A98" s="42">
        <v>3945</v>
      </c>
      <c r="B98" s="43" t="s">
        <v>64</v>
      </c>
      <c r="C98" s="43">
        <v>1625</v>
      </c>
      <c r="D98" s="43">
        <v>1465</v>
      </c>
      <c r="E98" s="43">
        <v>5</v>
      </c>
      <c r="F98" s="43">
        <v>90.46</v>
      </c>
      <c r="G98" s="43">
        <v>9.5399999999999991</v>
      </c>
      <c r="H98" s="43">
        <v>1</v>
      </c>
      <c r="I98" s="44">
        <v>0</v>
      </c>
      <c r="J98" s="3"/>
      <c r="K98" s="3"/>
      <c r="L98" s="3"/>
    </row>
    <row r="99" spans="1:12" s="8" customFormat="1" ht="14.25" customHeight="1" x14ac:dyDescent="0.2">
      <c r="A99" s="42">
        <v>3946</v>
      </c>
      <c r="B99" s="43" t="s">
        <v>65</v>
      </c>
      <c r="C99" s="43">
        <v>1401</v>
      </c>
      <c r="D99" s="43">
        <v>1155</v>
      </c>
      <c r="E99" s="43">
        <v>14</v>
      </c>
      <c r="F99" s="43">
        <v>83.44</v>
      </c>
      <c r="G99" s="43">
        <v>16.559999999999999</v>
      </c>
      <c r="H99" s="43">
        <v>1</v>
      </c>
      <c r="I99" s="44">
        <v>0</v>
      </c>
      <c r="J99" s="3"/>
      <c r="K99" s="3"/>
      <c r="L99" s="3"/>
    </row>
    <row r="100" spans="1:12" s="8" customFormat="1" ht="14.25" customHeight="1" x14ac:dyDescent="0.2">
      <c r="A100" s="42">
        <v>3947</v>
      </c>
      <c r="B100" s="43" t="s">
        <v>66</v>
      </c>
      <c r="C100" s="43">
        <v>1736</v>
      </c>
      <c r="D100" s="43">
        <v>1551</v>
      </c>
      <c r="E100" s="43">
        <v>0</v>
      </c>
      <c r="F100" s="43">
        <v>89.34</v>
      </c>
      <c r="G100" s="43">
        <v>10.66</v>
      </c>
      <c r="H100" s="43">
        <v>1</v>
      </c>
      <c r="I100" s="44">
        <v>0</v>
      </c>
      <c r="J100" s="3"/>
      <c r="K100" s="3"/>
      <c r="L100" s="3"/>
    </row>
    <row r="101" spans="1:12" s="8" customFormat="1" ht="14.25" customHeight="1" x14ac:dyDescent="0.2">
      <c r="A101" s="42">
        <v>3951</v>
      </c>
      <c r="B101" s="43" t="s">
        <v>67</v>
      </c>
      <c r="C101" s="43">
        <v>458</v>
      </c>
      <c r="D101" s="43">
        <v>408</v>
      </c>
      <c r="E101" s="43">
        <v>2</v>
      </c>
      <c r="F101" s="43">
        <v>89.52</v>
      </c>
      <c r="G101" s="43">
        <v>10.48</v>
      </c>
      <c r="H101" s="43">
        <v>1</v>
      </c>
      <c r="I101" s="44">
        <v>0</v>
      </c>
      <c r="J101" s="3"/>
      <c r="K101" s="3"/>
      <c r="L101" s="3"/>
    </row>
    <row r="102" spans="1:12" s="8" customFormat="1" ht="14.25" customHeight="1" x14ac:dyDescent="0.2">
      <c r="A102" s="42">
        <v>3952</v>
      </c>
      <c r="B102" s="43" t="s">
        <v>68</v>
      </c>
      <c r="C102" s="43">
        <v>472</v>
      </c>
      <c r="D102" s="43">
        <v>403</v>
      </c>
      <c r="E102" s="43">
        <v>1</v>
      </c>
      <c r="F102" s="43">
        <v>85.59</v>
      </c>
      <c r="G102" s="43">
        <v>14.41</v>
      </c>
      <c r="H102" s="43">
        <v>1</v>
      </c>
      <c r="I102" s="44">
        <v>0</v>
      </c>
      <c r="J102" s="3"/>
      <c r="K102" s="3"/>
      <c r="L102" s="3"/>
    </row>
    <row r="103" spans="1:12" s="8" customFormat="1" ht="14.25" customHeight="1" x14ac:dyDescent="0.2">
      <c r="A103" s="42">
        <v>3953</v>
      </c>
      <c r="B103" s="43" t="s">
        <v>69</v>
      </c>
      <c r="C103" s="43">
        <v>1638</v>
      </c>
      <c r="D103" s="43">
        <v>1435</v>
      </c>
      <c r="E103" s="43">
        <v>0</v>
      </c>
      <c r="F103" s="43">
        <v>87.61</v>
      </c>
      <c r="G103" s="43">
        <v>12.39</v>
      </c>
      <c r="H103" s="43">
        <v>1</v>
      </c>
      <c r="I103" s="44">
        <v>0</v>
      </c>
      <c r="J103" s="3"/>
      <c r="K103" s="3"/>
      <c r="L103" s="3"/>
    </row>
    <row r="104" spans="1:12" s="8" customFormat="1" ht="14.25" customHeight="1" x14ac:dyDescent="0.2">
      <c r="A104" s="42">
        <v>3954</v>
      </c>
      <c r="B104" s="43" t="s">
        <v>70</v>
      </c>
      <c r="C104" s="43">
        <v>1242</v>
      </c>
      <c r="D104" s="43">
        <v>1072</v>
      </c>
      <c r="E104" s="43">
        <v>0</v>
      </c>
      <c r="F104" s="43">
        <v>86.31</v>
      </c>
      <c r="G104" s="43">
        <v>13.69</v>
      </c>
      <c r="H104" s="43">
        <v>1</v>
      </c>
      <c r="I104" s="44">
        <v>0</v>
      </c>
      <c r="J104" s="3"/>
      <c r="K104" s="3"/>
      <c r="L104" s="3"/>
    </row>
    <row r="105" spans="1:12" s="8" customFormat="1" ht="14.25" customHeight="1" x14ac:dyDescent="0.2">
      <c r="A105" s="42">
        <v>3955</v>
      </c>
      <c r="B105" s="43" t="s">
        <v>71</v>
      </c>
      <c r="C105" s="43">
        <v>4398</v>
      </c>
      <c r="D105" s="43">
        <v>4012</v>
      </c>
      <c r="E105" s="43">
        <v>1</v>
      </c>
      <c r="F105" s="43">
        <v>91.25</v>
      </c>
      <c r="G105" s="43">
        <v>8.75</v>
      </c>
      <c r="H105" s="43">
        <v>1</v>
      </c>
      <c r="I105" s="44">
        <v>0</v>
      </c>
      <c r="J105" s="3"/>
      <c r="K105" s="3"/>
      <c r="L105" s="3"/>
    </row>
    <row r="106" spans="1:12" s="8" customFormat="1" ht="14.25" customHeight="1" x14ac:dyDescent="0.2">
      <c r="A106" s="42">
        <v>3961</v>
      </c>
      <c r="B106" s="43" t="s">
        <v>72</v>
      </c>
      <c r="C106" s="43">
        <v>1479</v>
      </c>
      <c r="D106" s="43">
        <v>951</v>
      </c>
      <c r="E106" s="43">
        <v>0</v>
      </c>
      <c r="F106" s="43">
        <v>64.3</v>
      </c>
      <c r="G106" s="43">
        <v>35.700000000000003</v>
      </c>
      <c r="H106" s="43">
        <v>2</v>
      </c>
      <c r="I106" s="44">
        <v>1</v>
      </c>
      <c r="J106" s="3"/>
      <c r="K106" s="3"/>
      <c r="L106" s="3"/>
    </row>
    <row r="107" spans="1:12" s="8" customFormat="1" ht="14.25" customHeight="1" x14ac:dyDescent="0.2">
      <c r="A107" s="42">
        <v>3962</v>
      </c>
      <c r="B107" s="43" t="s">
        <v>73</v>
      </c>
      <c r="C107" s="43">
        <v>1721</v>
      </c>
      <c r="D107" s="43">
        <v>1266</v>
      </c>
      <c r="E107" s="43">
        <v>43</v>
      </c>
      <c r="F107" s="43">
        <v>76.06</v>
      </c>
      <c r="G107" s="43">
        <v>23.94</v>
      </c>
      <c r="H107" s="43">
        <v>2</v>
      </c>
      <c r="I107" s="44">
        <v>1</v>
      </c>
      <c r="J107" s="3"/>
      <c r="K107" s="3"/>
      <c r="L107" s="3"/>
    </row>
    <row r="108" spans="1:12" s="8" customFormat="1" ht="14.25" customHeight="1" x14ac:dyDescent="0.2">
      <c r="A108" s="42">
        <v>3972</v>
      </c>
      <c r="B108" s="43" t="s">
        <v>86</v>
      </c>
      <c r="C108" s="43">
        <v>989</v>
      </c>
      <c r="D108" s="43">
        <v>613</v>
      </c>
      <c r="E108" s="43">
        <v>37</v>
      </c>
      <c r="F108" s="43">
        <v>65.72</v>
      </c>
      <c r="G108" s="43">
        <v>34.28</v>
      </c>
      <c r="H108" s="43">
        <v>2</v>
      </c>
      <c r="I108" s="44">
        <v>1</v>
      </c>
      <c r="J108" s="3"/>
      <c r="K108" s="3"/>
      <c r="L108" s="3"/>
    </row>
    <row r="109" spans="1:12" s="8" customFormat="1" ht="14.25" customHeight="1" x14ac:dyDescent="0.2">
      <c r="A109" s="42">
        <v>3981</v>
      </c>
      <c r="B109" s="43" t="s">
        <v>74</v>
      </c>
      <c r="C109" s="43">
        <v>2192</v>
      </c>
      <c r="D109" s="43">
        <v>770</v>
      </c>
      <c r="E109" s="43">
        <v>1</v>
      </c>
      <c r="F109" s="43">
        <v>35.17</v>
      </c>
      <c r="G109" s="43">
        <v>64.83</v>
      </c>
      <c r="H109" s="43">
        <v>2</v>
      </c>
      <c r="I109" s="44">
        <v>1</v>
      </c>
      <c r="J109" s="3"/>
      <c r="K109" s="3"/>
      <c r="L109" s="3"/>
    </row>
    <row r="110" spans="1:12" s="8" customFormat="1" ht="14.25" customHeight="1" x14ac:dyDescent="0.2">
      <c r="A110" s="42">
        <v>3982</v>
      </c>
      <c r="B110" s="43" t="s">
        <v>75</v>
      </c>
      <c r="C110" s="43">
        <v>2359</v>
      </c>
      <c r="D110" s="43">
        <v>933</v>
      </c>
      <c r="E110" s="43">
        <v>36</v>
      </c>
      <c r="F110" s="43">
        <v>41.08</v>
      </c>
      <c r="G110" s="43">
        <v>58.92</v>
      </c>
      <c r="H110" s="43">
        <v>2</v>
      </c>
      <c r="I110" s="44">
        <v>1</v>
      </c>
      <c r="J110" s="3"/>
      <c r="K110" s="3"/>
      <c r="L110" s="3"/>
    </row>
    <row r="111" spans="1:12" s="8" customFormat="1" ht="14.25" customHeight="1" x14ac:dyDescent="0.2">
      <c r="A111" s="42">
        <v>3983</v>
      </c>
      <c r="B111" s="43" t="s">
        <v>76</v>
      </c>
      <c r="C111" s="43">
        <v>449</v>
      </c>
      <c r="D111" s="43">
        <v>151</v>
      </c>
      <c r="E111" s="43">
        <v>6</v>
      </c>
      <c r="F111" s="43">
        <v>34.97</v>
      </c>
      <c r="G111" s="43">
        <v>65.03</v>
      </c>
      <c r="H111" s="43">
        <v>2</v>
      </c>
      <c r="I111" s="44">
        <v>1</v>
      </c>
      <c r="J111" s="3"/>
      <c r="K111" s="3"/>
      <c r="L111" s="3"/>
    </row>
    <row r="112" spans="1:12" s="8" customFormat="1" ht="14.25" customHeight="1" x14ac:dyDescent="0.2">
      <c r="A112" s="42">
        <v>3985</v>
      </c>
      <c r="B112" s="43" t="s">
        <v>77</v>
      </c>
      <c r="C112" s="43">
        <v>1042</v>
      </c>
      <c r="D112" s="43">
        <v>488</v>
      </c>
      <c r="E112" s="43">
        <v>0</v>
      </c>
      <c r="F112" s="43">
        <v>46.83</v>
      </c>
      <c r="G112" s="43">
        <v>53.17</v>
      </c>
      <c r="H112" s="43">
        <v>2</v>
      </c>
      <c r="I112" s="44">
        <v>1</v>
      </c>
      <c r="J112" s="3"/>
      <c r="K112" s="3"/>
      <c r="L112" s="3"/>
    </row>
    <row r="113" spans="1:12" s="8" customFormat="1" ht="14.25" customHeight="1" x14ac:dyDescent="0.2">
      <c r="A113" s="42">
        <v>3986</v>
      </c>
      <c r="B113" s="43" t="s">
        <v>78</v>
      </c>
      <c r="C113" s="43">
        <v>1848</v>
      </c>
      <c r="D113" s="43">
        <v>573</v>
      </c>
      <c r="E113" s="43">
        <v>0</v>
      </c>
      <c r="F113" s="43">
        <v>31.01</v>
      </c>
      <c r="G113" s="43">
        <v>68.989999999999995</v>
      </c>
      <c r="H113" s="43">
        <v>2</v>
      </c>
      <c r="I113" s="44">
        <v>1</v>
      </c>
      <c r="J113" s="3"/>
      <c r="K113" s="3"/>
      <c r="L113" s="3"/>
    </row>
    <row r="114" spans="1:12" s="8" customFormat="1" ht="14.25" customHeight="1" x14ac:dyDescent="0.2">
      <c r="A114" s="42">
        <v>3987</v>
      </c>
      <c r="B114" s="43" t="s">
        <v>79</v>
      </c>
      <c r="C114" s="43">
        <v>829</v>
      </c>
      <c r="D114" s="43">
        <v>527</v>
      </c>
      <c r="E114" s="43">
        <v>9</v>
      </c>
      <c r="F114" s="43">
        <v>64.66</v>
      </c>
      <c r="G114" s="43">
        <v>35.340000000000003</v>
      </c>
      <c r="H114" s="43">
        <v>2</v>
      </c>
      <c r="I114" s="44">
        <v>1</v>
      </c>
      <c r="J114" s="3"/>
      <c r="K114" s="3"/>
      <c r="L114" s="3"/>
    </row>
    <row r="115" spans="1:12" s="8" customFormat="1" ht="14.25" customHeight="1" thickBot="1" x14ac:dyDescent="0.25">
      <c r="A115" s="45">
        <v>3988</v>
      </c>
      <c r="B115" s="46" t="s">
        <v>89</v>
      </c>
      <c r="C115" s="46">
        <v>2767</v>
      </c>
      <c r="D115" s="46">
        <v>520</v>
      </c>
      <c r="E115" s="46">
        <v>0</v>
      </c>
      <c r="F115" s="46">
        <v>18.79</v>
      </c>
      <c r="G115" s="46">
        <v>81.209999999999994</v>
      </c>
      <c r="H115" s="46">
        <v>2</v>
      </c>
      <c r="I115" s="47">
        <v>1</v>
      </c>
      <c r="J115" s="3"/>
      <c r="K115" s="3"/>
      <c r="L115" s="3"/>
    </row>
    <row r="116" spans="1:12" s="3" customFormat="1" x14ac:dyDescent="0.2">
      <c r="C116" s="2"/>
      <c r="D116" s="2"/>
      <c r="E116" s="2"/>
      <c r="F116" s="2"/>
      <c r="G116" s="2"/>
      <c r="H116" s="2"/>
      <c r="I116" s="2"/>
      <c r="J116" s="2"/>
    </row>
    <row r="117" spans="1:12" s="3" customFormat="1" x14ac:dyDescent="0.2">
      <c r="A117" s="28" t="str">
        <f>VLOOKUP("&lt;Legende_1&gt;",Uebersetzungen!$B$3:$E$336,Uebersetzungen!$B$2+1,FALSE)</f>
        <v>Attributwerte Verfahren</v>
      </c>
      <c r="B117" s="29"/>
      <c r="C117" s="2"/>
      <c r="D117" s="2"/>
      <c r="E117" s="2"/>
      <c r="F117" s="2"/>
      <c r="G117" s="2"/>
      <c r="H117" s="2"/>
      <c r="I117" s="2"/>
      <c r="J117" s="2"/>
    </row>
    <row r="118" spans="1:12" s="3" customFormat="1" x14ac:dyDescent="0.2">
      <c r="A118" s="29">
        <v>1</v>
      </c>
      <c r="B118" s="29" t="str">
        <f>VLOOKUP("&lt;Legende_2&gt;",Uebersetzungen!$B$3:$E$336,Uebersetzungen!$B$2+1,FALSE)</f>
        <v>Ohne Verfahren. Der Zweitwohnungsanteil liegt weiterhin unter 20 %.</v>
      </c>
      <c r="C118" s="2"/>
      <c r="D118" s="2"/>
      <c r="E118" s="2"/>
      <c r="F118" s="2"/>
      <c r="G118" s="2"/>
      <c r="H118" s="2"/>
      <c r="I118" s="2"/>
      <c r="J118" s="2"/>
    </row>
    <row r="119" spans="1:12" s="3" customFormat="1" x14ac:dyDescent="0.2">
      <c r="A119" s="29">
        <v>2</v>
      </c>
      <c r="B119" s="29" t="str">
        <f>VLOOKUP("&lt;Legende_3&gt;",Uebersetzungen!$B$3:$E$336,Uebersetzungen!$B$2+1,FALSE)</f>
        <v>Ohne Verfahren. Der Zweitwohnungsanteil liegt weiterhin über 20 %.</v>
      </c>
      <c r="C119" s="2"/>
      <c r="D119" s="2"/>
      <c r="E119" s="2"/>
      <c r="F119" s="2"/>
      <c r="G119" s="2"/>
      <c r="H119" s="2"/>
      <c r="I119" s="2"/>
      <c r="J119" s="2"/>
    </row>
    <row r="120" spans="1:12" s="3" customFormat="1" x14ac:dyDescent="0.2">
      <c r="A120" s="29">
        <v>3</v>
      </c>
      <c r="B120" s="29" t="str">
        <f>VLOOKUP("&lt;Legende_4&gt;",Uebersetzungen!$B$3:$E$336,Uebersetzungen!$B$2+1,FALSE)</f>
        <v>In einem Verfahren. Da der Zweitwohnungsanteil gemäss Inventar neu unter 20 % liegt, wird er überprüft.</v>
      </c>
      <c r="C120" s="2"/>
      <c r="D120" s="2"/>
      <c r="E120" s="2"/>
      <c r="F120" s="2"/>
      <c r="G120" s="2"/>
      <c r="H120" s="2"/>
      <c r="I120" s="2"/>
      <c r="J120" s="2"/>
    </row>
    <row r="121" spans="1:12" s="3" customFormat="1" x14ac:dyDescent="0.2">
      <c r="A121" s="29">
        <v>4</v>
      </c>
      <c r="B121" s="29" t="str">
        <f>VLOOKUP("&lt;Legende_5&gt;",Uebersetzungen!$B$3:$E$336,Uebersetzungen!$B$2+1,FALSE)</f>
        <v>In einem Verfahren. Da der Zweitwohnungsanteil gemäss Inventar neu über 20 % liegt, wird er überprüft.</v>
      </c>
      <c r="C121" s="2"/>
      <c r="D121" s="2"/>
      <c r="E121" s="2"/>
      <c r="F121" s="2"/>
      <c r="G121" s="2"/>
      <c r="H121" s="2"/>
      <c r="I121" s="2"/>
      <c r="J121" s="2"/>
    </row>
    <row r="122" spans="1:12" s="3" customFormat="1" x14ac:dyDescent="0.2">
      <c r="A122" s="29">
        <v>5</v>
      </c>
      <c r="B122" s="29" t="str">
        <f>VLOOKUP("&lt;Legende_6&gt;",Uebersetzungen!$B$3:$E$336,Uebersetzungen!$B$2+1,FALSE)</f>
        <v>Verfahren abgeschlossen. Der Zweitwohnungsanteil wurde überprüft, er liegt unter 20 %.</v>
      </c>
      <c r="C122" s="2"/>
      <c r="D122" s="2"/>
      <c r="E122" s="2"/>
      <c r="F122" s="2"/>
      <c r="G122" s="2"/>
      <c r="H122" s="2"/>
      <c r="I122" s="2"/>
      <c r="J122" s="2"/>
    </row>
    <row r="123" spans="1:12" s="3" customFormat="1" x14ac:dyDescent="0.2">
      <c r="A123" s="29">
        <v>6</v>
      </c>
      <c r="B123" s="29" t="str">
        <f>VLOOKUP("&lt;Legende_7&gt;",Uebersetzungen!$B$3:$E$336,Uebersetzungen!$B$2+1,FALSE)</f>
        <v>Verfahren abgeschlossen. Der Zweitwohnungsanteil wurde überprüft, er liegt über 20 %.</v>
      </c>
      <c r="C123" s="2"/>
      <c r="D123" s="2"/>
      <c r="E123" s="2"/>
      <c r="F123" s="2"/>
      <c r="G123" s="2"/>
      <c r="H123" s="2"/>
      <c r="I123" s="2"/>
      <c r="J123" s="2"/>
    </row>
    <row r="124" spans="1:12" s="3" customFormat="1" x14ac:dyDescent="0.2">
      <c r="A124" s="29">
        <v>7</v>
      </c>
      <c r="B124" s="29" t="str">
        <f>VLOOKUP("&lt;Legende_8&gt;",Uebersetzungen!$B$3:$E$336,Uebersetzungen!$B$2+1,FALSE)</f>
        <v>Verfahren abgeschlossen. Überprüfter Zweitwohnungsanteil entspricht nicht dem Inventar, er liegt unter 20 %.</v>
      </c>
      <c r="C124" s="2"/>
      <c r="D124" s="2"/>
      <c r="E124" s="2"/>
      <c r="F124" s="2"/>
      <c r="G124" s="2"/>
      <c r="H124" s="2"/>
      <c r="I124" s="2"/>
      <c r="J124" s="2"/>
    </row>
    <row r="125" spans="1:12" s="3" customFormat="1" x14ac:dyDescent="0.2">
      <c r="A125" s="29">
        <v>8</v>
      </c>
      <c r="B125" s="29" t="str">
        <f>VLOOKUP("&lt;Legende_9&gt;",Uebersetzungen!$B$3:$E$336,Uebersetzungen!$B$2+1,FALSE)</f>
        <v>Verfahren abgeschlossen. Überprüfter Zweitwohnungsanteil entspricht nicht dem Inventar, er liegt über 20 %.</v>
      </c>
      <c r="C125" s="2"/>
      <c r="D125" s="2"/>
      <c r="E125" s="2"/>
      <c r="F125" s="2"/>
      <c r="G125" s="2"/>
      <c r="H125" s="2"/>
      <c r="I125" s="2"/>
      <c r="J125" s="2"/>
    </row>
    <row r="126" spans="1:12" s="3" customFormat="1" x14ac:dyDescent="0.2">
      <c r="A126" s="29"/>
      <c r="B126" s="29"/>
      <c r="C126" s="2"/>
      <c r="D126" s="2"/>
      <c r="E126" s="2"/>
      <c r="F126" s="2"/>
      <c r="G126" s="2"/>
      <c r="H126" s="2"/>
      <c r="I126" s="2"/>
      <c r="J126" s="2"/>
    </row>
    <row r="127" spans="1:12" s="3" customFormat="1" x14ac:dyDescent="0.2">
      <c r="A127" s="30" t="str">
        <f>VLOOKUP("&lt;Legende_10&gt;",Uebersetzungen!$B$3:$E$336,Uebersetzungen!$B$2+1,FALSE)</f>
        <v>Attributwerte Status</v>
      </c>
      <c r="B127" s="29"/>
      <c r="C127" s="2"/>
      <c r="D127" s="2"/>
      <c r="E127" s="2"/>
      <c r="F127" s="2"/>
      <c r="G127" s="2"/>
      <c r="H127" s="2"/>
      <c r="I127" s="2"/>
      <c r="J127" s="2"/>
    </row>
    <row r="128" spans="1:12" s="3" customFormat="1" x14ac:dyDescent="0.2">
      <c r="A128" s="29">
        <v>0</v>
      </c>
      <c r="B128" s="29" t="str">
        <f>VLOOKUP("&lt;Legende_11&gt;",Uebersetzungen!$B$3:$E$336,Uebersetzungen!$B$2+1,FALSE)</f>
        <v>untersteht nicht den baurechtlichen Bestimmungen des ZWG</v>
      </c>
      <c r="C128" s="2"/>
      <c r="D128" s="2"/>
      <c r="E128" s="2"/>
      <c r="F128" s="2"/>
      <c r="G128" s="2"/>
      <c r="H128" s="2"/>
      <c r="I128" s="2"/>
      <c r="J128" s="2"/>
    </row>
    <row r="129" spans="1:10" s="3" customFormat="1" x14ac:dyDescent="0.2">
      <c r="A129" s="29">
        <v>1</v>
      </c>
      <c r="B129" s="29" t="str">
        <f>VLOOKUP("&lt;Legende_12&gt;",Uebersetzungen!$B$3:$E$336,Uebersetzungen!$B$2+1,FALSE)</f>
        <v>untersteht den baurechtlichen Bestimmungen des ZWG</v>
      </c>
      <c r="C129" s="2"/>
      <c r="D129" s="2"/>
      <c r="E129" s="2"/>
      <c r="F129" s="2"/>
      <c r="G129" s="2"/>
      <c r="H129" s="2"/>
      <c r="I129" s="2"/>
      <c r="J129" s="2"/>
    </row>
    <row r="130" spans="1:10" s="3" customFormat="1" x14ac:dyDescent="0.2">
      <c r="A130" s="29"/>
      <c r="B130" s="29"/>
      <c r="C130" s="2"/>
      <c r="D130" s="2"/>
      <c r="E130" s="2"/>
      <c r="F130" s="2"/>
      <c r="G130" s="2"/>
      <c r="H130" s="2"/>
      <c r="I130" s="2"/>
      <c r="J130" s="2"/>
    </row>
    <row r="131" spans="1:10" s="3" customFormat="1" x14ac:dyDescent="0.2">
      <c r="A131" s="30" t="str">
        <f>VLOOKUP("&lt;Legende_13&gt;",Uebersetzungen!$B$3:$E$336,Uebersetzungen!$B$2+1,FALSE)</f>
        <v xml:space="preserve">Legende </v>
      </c>
      <c r="B131" s="29"/>
      <c r="C131" s="2"/>
      <c r="D131" s="2"/>
      <c r="E131" s="2"/>
      <c r="F131" s="2"/>
      <c r="G131" s="2"/>
      <c r="H131" s="2"/>
      <c r="I131" s="2"/>
      <c r="J131" s="2"/>
    </row>
    <row r="132" spans="1:10" s="3" customFormat="1" x14ac:dyDescent="0.2">
      <c r="A132" s="29">
        <v>0</v>
      </c>
      <c r="B132" s="29" t="str">
        <f>VLOOKUP("&lt;Legende_14&gt;",Uebersetzungen!$B$3:$E$336,Uebersetzungen!$B$2+1,FALSE)</f>
        <v xml:space="preserve">weiss (Verfahrenscodes 1, 4, 5, 7) </v>
      </c>
      <c r="C132" s="2"/>
      <c r="D132" s="2"/>
      <c r="E132" s="2"/>
      <c r="F132" s="2"/>
      <c r="G132" s="2"/>
      <c r="H132" s="2"/>
      <c r="I132" s="2"/>
      <c r="J132" s="2"/>
    </row>
    <row r="133" spans="1:10" s="3" customFormat="1" x14ac:dyDescent="0.2">
      <c r="A133" s="29">
        <v>1</v>
      </c>
      <c r="B133" s="29" t="str">
        <f>VLOOKUP("&lt;Legende_15&gt;",Uebersetzungen!$B$3:$E$336,Uebersetzungen!$B$2+1,FALSE)</f>
        <v>blau (Verfahrenscodes 2, 3, 6, 8)</v>
      </c>
      <c r="C133" s="2"/>
      <c r="D133" s="2"/>
      <c r="E133" s="2"/>
      <c r="F133" s="2"/>
      <c r="G133" s="2"/>
      <c r="H133" s="2"/>
      <c r="I133" s="2"/>
      <c r="J133" s="2"/>
    </row>
    <row r="134" spans="1:10" s="3" customFormat="1" x14ac:dyDescent="0.2">
      <c r="C134" s="2"/>
      <c r="D134" s="2"/>
      <c r="E134" s="2"/>
      <c r="F134" s="2"/>
      <c r="G134" s="2"/>
      <c r="H134" s="2"/>
      <c r="I134" s="2"/>
      <c r="J134" s="2"/>
    </row>
    <row r="135" spans="1:10" s="3" customFormat="1" x14ac:dyDescent="0.2">
      <c r="C135" s="2"/>
      <c r="D135" s="2"/>
      <c r="E135" s="2"/>
      <c r="F135" s="2"/>
      <c r="G135" s="2"/>
      <c r="H135" s="2"/>
      <c r="I135" s="2"/>
      <c r="J135" s="2"/>
    </row>
    <row r="136" spans="1:10" x14ac:dyDescent="0.2">
      <c r="A136" s="3" t="str">
        <f>VLOOKUP("&lt;Quelle_1&gt;",Uebersetzungen!$B$3:$E$41,Uebersetzungen!$B$2+1,FALSE)</f>
        <v>Quelle: ARE (Wohnungsinventar)</v>
      </c>
      <c r="B136" s="3"/>
    </row>
    <row r="137" spans="1:10" x14ac:dyDescent="0.2">
      <c r="A137" s="2" t="str">
        <f>VLOOKUP("&lt;Aktualisierung&gt;",Uebersetzungen!$B$3:$E$41,Uebersetzungen!$B$2+1,FALSE)</f>
        <v>Letztmals aktualisiert am: 19.03.2024</v>
      </c>
    </row>
  </sheetData>
  <sheetProtection sheet="1" objects="1" scenarios="1"/>
  <mergeCells count="2">
    <mergeCell ref="A7:C7"/>
    <mergeCell ref="C13:I13"/>
  </mergeCells>
  <pageMargins left="0.78431372549019618" right="0.78431372549019618" top="0.98039215686274517" bottom="0.98039215686274517" header="0.50980392156862753" footer="0.50980392156862753"/>
  <pageSetup paperSize="9" scale="40" orientation="portrait" horizontalDpi="300" verticalDpi="300" r:id="rId1"/>
  <headerFooter alignWithMargins="0"/>
  <rowBreaks count="1" manualBreakCount="1">
    <brk id="72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Option Button 1">
              <controlPr defaultSize="0" autoFill="0" autoLine="0" autoPict="0">
                <anchor moveWithCells="1">
                  <from>
                    <xdr:col>3</xdr:col>
                    <xdr:colOff>1143000</xdr:colOff>
                    <xdr:row>1</xdr:row>
                    <xdr:rowOff>114300</xdr:rowOff>
                  </from>
                  <to>
                    <xdr:col>4</xdr:col>
                    <xdr:colOff>647700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Option Button 2">
              <controlPr defaultSize="0" autoFill="0" autoLine="0" autoPict="0">
                <anchor moveWithCells="1">
                  <from>
                    <xdr:col>3</xdr:col>
                    <xdr:colOff>1143000</xdr:colOff>
                    <xdr:row>2</xdr:row>
                    <xdr:rowOff>104775</xdr:rowOff>
                  </from>
                  <to>
                    <xdr:col>4</xdr:col>
                    <xdr:colOff>1019175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Option Button 3">
              <controlPr defaultSize="0" autoFill="0" autoLine="0" autoPict="0">
                <anchor moveWithCells="1">
                  <from>
                    <xdr:col>3</xdr:col>
                    <xdr:colOff>1143000</xdr:colOff>
                    <xdr:row>3</xdr:row>
                    <xdr:rowOff>66675</xdr:rowOff>
                  </from>
                  <to>
                    <xdr:col>4</xdr:col>
                    <xdr:colOff>647700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C17" sqref="C17"/>
    </sheetView>
  </sheetViews>
  <sheetFormatPr baseColWidth="10" defaultColWidth="12.5703125" defaultRowHeight="12.75" x14ac:dyDescent="0.2"/>
  <cols>
    <col min="1" max="1" width="24.7109375" style="13" customWidth="1"/>
    <col min="2" max="2" width="17.7109375" style="13" bestFit="1" customWidth="1"/>
    <col min="3" max="3" width="46.7109375" style="13" bestFit="1" customWidth="1"/>
    <col min="4" max="4" width="47.5703125" style="13" bestFit="1" customWidth="1"/>
    <col min="5" max="5" width="47" style="13" bestFit="1" customWidth="1"/>
    <col min="6" max="16384" width="12.5703125" style="13"/>
  </cols>
  <sheetData>
    <row r="1" spans="1:6" x14ac:dyDescent="0.2">
      <c r="A1" s="11" t="s">
        <v>95</v>
      </c>
      <c r="B1" s="11" t="s">
        <v>96</v>
      </c>
      <c r="C1" s="11" t="s">
        <v>97</v>
      </c>
      <c r="D1" s="11" t="s">
        <v>98</v>
      </c>
      <c r="E1" s="11" t="s">
        <v>99</v>
      </c>
      <c r="F1" s="12"/>
    </row>
    <row r="2" spans="1:6" x14ac:dyDescent="0.2">
      <c r="A2" s="14" t="s">
        <v>100</v>
      </c>
      <c r="B2" s="15">
        <v>1</v>
      </c>
      <c r="C2" s="12"/>
      <c r="D2" s="12"/>
      <c r="E2" s="12"/>
      <c r="F2" s="12"/>
    </row>
    <row r="3" spans="1:6" x14ac:dyDescent="0.2">
      <c r="A3" s="14"/>
      <c r="B3" s="13" t="s">
        <v>101</v>
      </c>
      <c r="C3" s="16" t="s">
        <v>102</v>
      </c>
      <c r="D3" s="16" t="s">
        <v>103</v>
      </c>
      <c r="E3" s="16" t="s">
        <v>104</v>
      </c>
      <c r="F3" s="12"/>
    </row>
    <row r="4" spans="1:6" ht="25.5" x14ac:dyDescent="0.2">
      <c r="A4" s="14" t="s">
        <v>105</v>
      </c>
      <c r="B4" s="17" t="s">
        <v>106</v>
      </c>
      <c r="C4" s="21" t="s">
        <v>117</v>
      </c>
      <c r="D4" s="21" t="s">
        <v>197</v>
      </c>
      <c r="E4" s="21" t="s">
        <v>198</v>
      </c>
      <c r="F4" s="12"/>
    </row>
    <row r="5" spans="1:6" x14ac:dyDescent="0.2">
      <c r="A5" s="14"/>
      <c r="B5" s="13" t="s">
        <v>107</v>
      </c>
      <c r="C5" s="16" t="s">
        <v>199</v>
      </c>
      <c r="D5" s="16" t="s">
        <v>162</v>
      </c>
      <c r="E5" s="16" t="s">
        <v>163</v>
      </c>
      <c r="F5" s="12"/>
    </row>
    <row r="6" spans="1:6" x14ac:dyDescent="0.2">
      <c r="A6" s="14"/>
      <c r="B6" s="14"/>
      <c r="C6" s="23"/>
      <c r="D6" s="23"/>
      <c r="E6" s="23"/>
      <c r="F6" s="12"/>
    </row>
    <row r="7" spans="1:6" x14ac:dyDescent="0.2">
      <c r="A7" s="14" t="s">
        <v>108</v>
      </c>
      <c r="B7" s="13" t="s">
        <v>109</v>
      </c>
      <c r="C7" s="31" t="s">
        <v>166</v>
      </c>
      <c r="D7" s="16" t="s">
        <v>195</v>
      </c>
      <c r="E7" s="31" t="s">
        <v>196</v>
      </c>
      <c r="F7" s="12"/>
    </row>
    <row r="8" spans="1:6" x14ac:dyDescent="0.2">
      <c r="A8" s="14"/>
      <c r="B8" s="13" t="s">
        <v>110</v>
      </c>
      <c r="C8" s="31" t="s">
        <v>167</v>
      </c>
      <c r="D8" s="16" t="s">
        <v>194</v>
      </c>
      <c r="E8" s="31" t="s">
        <v>168</v>
      </c>
      <c r="F8" s="12"/>
    </row>
    <row r="9" spans="1:6" ht="14.25" customHeight="1" x14ac:dyDescent="0.2">
      <c r="A9" s="14"/>
      <c r="B9" s="13" t="s">
        <v>111</v>
      </c>
      <c r="C9" s="16" t="s">
        <v>118</v>
      </c>
      <c r="D9" s="16" t="s">
        <v>193</v>
      </c>
      <c r="E9" s="31" t="s">
        <v>200</v>
      </c>
      <c r="F9" s="12"/>
    </row>
    <row r="10" spans="1:6" ht="14.25" customHeight="1" x14ac:dyDescent="0.2">
      <c r="A10" s="14"/>
      <c r="B10" s="13" t="s">
        <v>125</v>
      </c>
      <c r="C10" s="16" t="s">
        <v>119</v>
      </c>
      <c r="D10" s="16" t="s">
        <v>192</v>
      </c>
      <c r="E10" s="31" t="s">
        <v>169</v>
      </c>
      <c r="F10" s="12"/>
    </row>
    <row r="11" spans="1:6" ht="25.5" x14ac:dyDescent="0.2">
      <c r="A11" s="14"/>
      <c r="B11" s="13" t="s">
        <v>126</v>
      </c>
      <c r="C11" s="16" t="s">
        <v>120</v>
      </c>
      <c r="D11" s="16" t="s">
        <v>191</v>
      </c>
      <c r="E11" s="31" t="s">
        <v>201</v>
      </c>
      <c r="F11" s="12"/>
    </row>
    <row r="12" spans="1:6" x14ac:dyDescent="0.2">
      <c r="A12" s="14"/>
      <c r="B12" s="13" t="s">
        <v>127</v>
      </c>
      <c r="C12" s="16" t="s">
        <v>121</v>
      </c>
      <c r="D12" s="16" t="s">
        <v>190</v>
      </c>
      <c r="E12" s="31" t="s">
        <v>170</v>
      </c>
      <c r="F12" s="12"/>
    </row>
    <row r="13" spans="1:6" x14ac:dyDescent="0.2">
      <c r="A13" s="14"/>
      <c r="B13" s="13" t="s">
        <v>128</v>
      </c>
      <c r="C13" s="16" t="s">
        <v>122</v>
      </c>
      <c r="D13" s="16" t="s">
        <v>189</v>
      </c>
      <c r="E13" s="31" t="s">
        <v>171</v>
      </c>
      <c r="F13" s="12"/>
    </row>
    <row r="14" spans="1:6" x14ac:dyDescent="0.2">
      <c r="A14" s="14"/>
      <c r="B14" s="13" t="s">
        <v>164</v>
      </c>
      <c r="C14" s="16" t="s">
        <v>123</v>
      </c>
      <c r="D14" s="16" t="s">
        <v>181</v>
      </c>
      <c r="E14" s="31" t="s">
        <v>181</v>
      </c>
      <c r="F14" s="12"/>
    </row>
    <row r="15" spans="1:6" x14ac:dyDescent="0.2">
      <c r="A15" s="14"/>
      <c r="B15" s="13" t="s">
        <v>165</v>
      </c>
      <c r="C15" s="16" t="s">
        <v>124</v>
      </c>
      <c r="D15" s="16" t="s">
        <v>124</v>
      </c>
      <c r="E15" s="16" t="s">
        <v>172</v>
      </c>
      <c r="F15" s="12"/>
    </row>
    <row r="16" spans="1:6" x14ac:dyDescent="0.2">
      <c r="A16" s="14" t="s">
        <v>108</v>
      </c>
      <c r="B16" s="14"/>
      <c r="C16" s="23"/>
      <c r="D16" s="23"/>
      <c r="E16" s="23"/>
      <c r="F16" s="12"/>
    </row>
    <row r="17" spans="1:6" x14ac:dyDescent="0.2">
      <c r="A17" s="14"/>
      <c r="B17" s="13" t="s">
        <v>115</v>
      </c>
      <c r="C17" s="16"/>
      <c r="D17" s="16"/>
      <c r="E17" s="16"/>
      <c r="F17" s="12"/>
    </row>
    <row r="18" spans="1:6" x14ac:dyDescent="0.2">
      <c r="A18" s="14"/>
      <c r="B18" s="13" t="s">
        <v>116</v>
      </c>
      <c r="C18" s="16"/>
      <c r="D18" s="16"/>
      <c r="E18" s="16"/>
      <c r="F18" s="12"/>
    </row>
    <row r="19" spans="1:6" x14ac:dyDescent="0.2">
      <c r="A19" s="14"/>
      <c r="C19" s="16"/>
      <c r="D19" s="16"/>
      <c r="E19" s="16"/>
      <c r="F19" s="12"/>
    </row>
    <row r="20" spans="1:6" x14ac:dyDescent="0.2">
      <c r="A20" s="14"/>
      <c r="B20" s="14"/>
      <c r="C20" s="23"/>
      <c r="D20" s="23"/>
      <c r="E20" s="23"/>
      <c r="F20" s="14"/>
    </row>
    <row r="21" spans="1:6" x14ac:dyDescent="0.2">
      <c r="A21" s="14"/>
      <c r="B21" s="12"/>
      <c r="C21" s="24"/>
      <c r="D21" s="24"/>
      <c r="E21" s="24"/>
      <c r="F21" s="12"/>
    </row>
    <row r="22" spans="1:6" x14ac:dyDescent="0.2">
      <c r="A22" s="14" t="s">
        <v>105</v>
      </c>
      <c r="B22" s="13" t="s">
        <v>114</v>
      </c>
      <c r="C22" s="28" t="s">
        <v>129</v>
      </c>
      <c r="D22" s="30" t="s">
        <v>215</v>
      </c>
      <c r="E22" s="28" t="s">
        <v>187</v>
      </c>
      <c r="F22" s="12"/>
    </row>
    <row r="23" spans="1:6" x14ac:dyDescent="0.2">
      <c r="A23" s="12"/>
      <c r="B23" s="13" t="s">
        <v>144</v>
      </c>
      <c r="C23" s="29" t="s">
        <v>130</v>
      </c>
      <c r="D23" s="16" t="s">
        <v>202</v>
      </c>
      <c r="E23" s="32" t="s">
        <v>173</v>
      </c>
      <c r="F23" s="12"/>
    </row>
    <row r="24" spans="1:6" x14ac:dyDescent="0.2">
      <c r="A24" s="12"/>
      <c r="B24" s="13" t="s">
        <v>145</v>
      </c>
      <c r="C24" s="29" t="s">
        <v>131</v>
      </c>
      <c r="D24" s="16" t="s">
        <v>203</v>
      </c>
      <c r="E24" s="32" t="s">
        <v>174</v>
      </c>
      <c r="F24" s="12"/>
    </row>
    <row r="25" spans="1:6" x14ac:dyDescent="0.2">
      <c r="A25" s="12"/>
      <c r="B25" s="13" t="s">
        <v>146</v>
      </c>
      <c r="C25" s="29" t="s">
        <v>132</v>
      </c>
      <c r="D25" s="16" t="s">
        <v>204</v>
      </c>
      <c r="E25" s="32" t="s">
        <v>175</v>
      </c>
      <c r="F25" s="12"/>
    </row>
    <row r="26" spans="1:6" x14ac:dyDescent="0.2">
      <c r="A26" s="12"/>
      <c r="B26" s="13" t="s">
        <v>147</v>
      </c>
      <c r="C26" s="29" t="s">
        <v>133</v>
      </c>
      <c r="D26" s="16" t="s">
        <v>205</v>
      </c>
      <c r="E26" s="32" t="s">
        <v>176</v>
      </c>
      <c r="F26" s="12"/>
    </row>
    <row r="27" spans="1:6" x14ac:dyDescent="0.2">
      <c r="A27" s="12"/>
      <c r="B27" s="13" t="s">
        <v>148</v>
      </c>
      <c r="C27" s="29" t="s">
        <v>134</v>
      </c>
      <c r="D27" s="16" t="s">
        <v>206</v>
      </c>
      <c r="E27" s="32" t="s">
        <v>177</v>
      </c>
      <c r="F27" s="12"/>
    </row>
    <row r="28" spans="1:6" x14ac:dyDescent="0.2">
      <c r="A28" s="12"/>
      <c r="B28" s="13" t="s">
        <v>149</v>
      </c>
      <c r="C28" s="29" t="s">
        <v>135</v>
      </c>
      <c r="D28" s="16" t="s">
        <v>207</v>
      </c>
      <c r="E28" s="32" t="s">
        <v>178</v>
      </c>
      <c r="F28" s="12"/>
    </row>
    <row r="29" spans="1:6" x14ac:dyDescent="0.2">
      <c r="A29" s="12"/>
      <c r="B29" s="13" t="s">
        <v>150</v>
      </c>
      <c r="C29" s="29" t="s">
        <v>136</v>
      </c>
      <c r="D29" s="16" t="s">
        <v>208</v>
      </c>
      <c r="E29" s="32" t="s">
        <v>179</v>
      </c>
      <c r="F29" s="12"/>
    </row>
    <row r="30" spans="1:6" x14ac:dyDescent="0.2">
      <c r="A30" s="12"/>
      <c r="B30" s="13" t="s">
        <v>151</v>
      </c>
      <c r="C30" s="29" t="s">
        <v>137</v>
      </c>
      <c r="D30" s="16" t="s">
        <v>209</v>
      </c>
      <c r="E30" s="32" t="s">
        <v>180</v>
      </c>
      <c r="F30" s="12"/>
    </row>
    <row r="31" spans="1:6" x14ac:dyDescent="0.2">
      <c r="A31" s="12"/>
      <c r="B31" s="13" t="s">
        <v>152</v>
      </c>
      <c r="C31" s="30" t="s">
        <v>138</v>
      </c>
      <c r="D31" s="30" t="s">
        <v>214</v>
      </c>
      <c r="E31" s="28" t="s">
        <v>188</v>
      </c>
      <c r="F31" s="12"/>
    </row>
    <row r="32" spans="1:6" x14ac:dyDescent="0.2">
      <c r="A32" s="12"/>
      <c r="B32" s="13" t="s">
        <v>153</v>
      </c>
      <c r="C32" s="29" t="s">
        <v>139</v>
      </c>
      <c r="D32" s="16" t="s">
        <v>210</v>
      </c>
      <c r="E32" s="33" t="s">
        <v>182</v>
      </c>
      <c r="F32" s="12"/>
    </row>
    <row r="33" spans="1:6" x14ac:dyDescent="0.2">
      <c r="A33" s="12"/>
      <c r="B33" s="13" t="s">
        <v>154</v>
      </c>
      <c r="C33" s="29" t="s">
        <v>140</v>
      </c>
      <c r="D33" s="16" t="s">
        <v>211</v>
      </c>
      <c r="E33" s="33" t="s">
        <v>183</v>
      </c>
      <c r="F33" s="12"/>
    </row>
    <row r="34" spans="1:6" x14ac:dyDescent="0.2">
      <c r="A34" s="12"/>
      <c r="B34" s="13" t="s">
        <v>155</v>
      </c>
      <c r="C34" s="30" t="s">
        <v>141</v>
      </c>
      <c r="D34" s="30" t="s">
        <v>186</v>
      </c>
      <c r="E34" s="30" t="s">
        <v>186</v>
      </c>
      <c r="F34" s="12"/>
    </row>
    <row r="35" spans="1:6" x14ac:dyDescent="0.2">
      <c r="A35" s="12"/>
      <c r="B35" s="13" t="s">
        <v>156</v>
      </c>
      <c r="C35" s="29" t="s">
        <v>142</v>
      </c>
      <c r="D35" s="16" t="s">
        <v>212</v>
      </c>
      <c r="E35" s="34" t="s">
        <v>184</v>
      </c>
      <c r="F35" s="12"/>
    </row>
    <row r="36" spans="1:6" x14ac:dyDescent="0.2">
      <c r="A36" s="12"/>
      <c r="B36" s="13" t="s">
        <v>157</v>
      </c>
      <c r="C36" s="29" t="s">
        <v>143</v>
      </c>
      <c r="D36" s="16" t="s">
        <v>213</v>
      </c>
      <c r="E36" s="34" t="s">
        <v>185</v>
      </c>
      <c r="F36" s="12"/>
    </row>
    <row r="37" spans="1:6" x14ac:dyDescent="0.2">
      <c r="A37" s="12"/>
      <c r="B37" s="12"/>
      <c r="C37" s="24"/>
      <c r="D37" s="24"/>
      <c r="E37" s="24"/>
      <c r="F37" s="12"/>
    </row>
    <row r="38" spans="1:6" x14ac:dyDescent="0.2">
      <c r="A38" s="12" t="s">
        <v>108</v>
      </c>
      <c r="B38" s="13" t="s">
        <v>112</v>
      </c>
      <c r="C38" s="16" t="s">
        <v>161</v>
      </c>
      <c r="D38" s="16" t="s">
        <v>217</v>
      </c>
      <c r="E38" s="16" t="s">
        <v>216</v>
      </c>
      <c r="F38" s="12"/>
    </row>
    <row r="39" spans="1:6" x14ac:dyDescent="0.2">
      <c r="A39" s="12" t="s">
        <v>105</v>
      </c>
      <c r="B39" s="19" t="s">
        <v>113</v>
      </c>
      <c r="C39" s="20" t="s">
        <v>158</v>
      </c>
      <c r="D39" s="20" t="s">
        <v>159</v>
      </c>
      <c r="E39" s="20" t="s">
        <v>160</v>
      </c>
      <c r="F39" s="12"/>
    </row>
    <row r="40" spans="1:6" x14ac:dyDescent="0.2">
      <c r="A40" s="12"/>
      <c r="B40" s="12"/>
      <c r="C40" s="18"/>
      <c r="D40" s="18"/>
      <c r="E40" s="18"/>
      <c r="F40" s="12"/>
    </row>
    <row r="41" spans="1:6" x14ac:dyDescent="0.2">
      <c r="A41" s="14"/>
      <c r="B41" s="15"/>
      <c r="C41" s="18"/>
      <c r="D41" s="18"/>
      <c r="E41" s="18"/>
      <c r="F41" s="12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4C664148183BA4F90C796CF891D8FC6" ma:contentTypeVersion="6" ma:contentTypeDescription="Ein neues Dokument erstellen." ma:contentTypeScope="" ma:versionID="db62d22baee197049246758ed3a1e933">
  <xsd:schema xmlns:xsd="http://www.w3.org/2001/XMLSchema" xmlns:xs="http://www.w3.org/2001/XMLSchema" xmlns:p="http://schemas.microsoft.com/office/2006/metadata/properties" xmlns:ns1="http://schemas.microsoft.com/sharepoint/v3" xmlns:ns2="1cf2145d-1275-4039-b6f7-fdfb1f53241e" targetNamespace="http://schemas.microsoft.com/office/2006/metadata/properties" ma:root="true" ma:fieldsID="27fc47de3172eb7b5d69e6731a2307e8" ns1:_="" ns2:_="">
    <xsd:import namespace="http://schemas.microsoft.com/sharepoint/v3"/>
    <xsd:import namespace="1cf2145d-1275-4039-b6f7-fdfb1f53241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f2145d-1275-4039-b6f7-fdfb1f53241e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1cf2145d-1275-4039-b6f7-fdfb1f53241e">1018</Benutzerdefinierte_x0020_ID>
    <Titel_RM xmlns="1cf2145d-1275-4039-b6f7-fdfb1f53241e">Abitaziuns secundaras tenor vischnancas, 2023</Titel_RM>
    <PublishingExpirationDate xmlns="http://schemas.microsoft.com/sharepoint/v3" xsi:nil="true"/>
    <PublishingStartDate xmlns="http://schemas.microsoft.com/sharepoint/v3" xsi:nil="true"/>
    <Kategorie xmlns="1cf2145d-1275-4039-b6f7-fdfb1f53241e">Zweitwohnungen</Kategorie>
    <Titel_DE xmlns="1cf2145d-1275-4039-b6f7-fdfb1f53241e">Zweitwohnungen nach Gemeinden, 2023</Titel_DE>
    <Titel_IT xmlns="1cf2145d-1275-4039-b6f7-fdfb1f53241e">Abitazioni secondarie per comune, 2023</Titel_IT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B5363BCF-6093-4F3D-94A8-7AE4B0E20C90}"/>
</file>

<file path=customXml/itemProps2.xml><?xml version="1.0" encoding="utf-8"?>
<ds:datastoreItem xmlns:ds="http://schemas.openxmlformats.org/officeDocument/2006/customXml" ds:itemID="{2C3EF779-A74A-4B8C-A935-FA8C38BF98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5CE7AA-2B44-4D7B-AFC0-40AE3600A909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b9bbc5c3-42c9-4c30-b7a3-3f0c5e2a5378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8F200DAC-9FF9-4849-BC12-3430E7C8CC50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2023 Q3</vt:lpstr>
      <vt:lpstr>2023 Q1</vt:lpstr>
      <vt:lpstr>Uebersetzungen</vt:lpstr>
      <vt:lpstr>'2023 Q1'!Druckbereich</vt:lpstr>
      <vt:lpstr>'2023 Q3'!Druckbereich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Zweitwohnungen nach Gemeinde</dc:title>
  <dc:creator>Luzius.Stricker@awt.gr.ch</dc:creator>
  <cp:lastModifiedBy>Stricker Luzius</cp:lastModifiedBy>
  <dcterms:created xsi:type="dcterms:W3CDTF">2010-11-08T09:29:07Z</dcterms:created>
  <dcterms:modified xsi:type="dcterms:W3CDTF">2024-03-19T10:10:11Z</dcterms:modified>
  <cp:category>Wohnungsinventar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  <property fmtid="{D5CDD505-2E9C-101B-9397-08002B2CF9AE}" pid="3" name="ContentTypeId">
    <vt:lpwstr>0x010100D4C664148183BA4F90C796CF891D8FC6</vt:lpwstr>
  </property>
</Properties>
</file>